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март" sheetId="1" r:id="rId1"/>
  </sheets>
  <definedNames>
    <definedName name="_xlnm.Print_Area" localSheetId="0">'март'!$B$2:$H$290</definedName>
  </definedNames>
  <calcPr fullCalcOnLoad="1"/>
</workbook>
</file>

<file path=xl/sharedStrings.xml><?xml version="1.0" encoding="utf-8"?>
<sst xmlns="http://schemas.openxmlformats.org/spreadsheetml/2006/main" count="514" uniqueCount="499">
  <si>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</si>
  <si>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</si>
  <si>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060 1 14 01050 10 0000 410</t>
  </si>
  <si>
    <t>Прочие поступления от использования имущества, находящегося в собственности муниципальных районов</t>
  </si>
  <si>
    <t>188 1 16 21050 05 0000 140</t>
  </si>
  <si>
    <t>Доходы бюджетов от продажи квартир, находящихся в собственности поселений</t>
  </si>
  <si>
    <t xml:space="preserve">к плану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</si>
  <si>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</si>
  <si>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</si>
  <si>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</si>
  <si>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</si>
  <si>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</si>
  <si>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</si>
  <si>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081 1 16 25030 01 0000 140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</si>
  <si>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</si>
  <si>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</si>
  <si>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</si>
  <si>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</si>
  <si>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</si>
  <si>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</si>
  <si>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</si>
  <si>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"Строительство сельских школ ХМАО-Югры"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</si>
  <si>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</si>
  <si>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</si>
  <si>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</si>
  <si>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</si>
  <si>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>500 2 02 03024 05 0015 151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</si>
  <si>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</si>
  <si>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</si>
  <si>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</si>
  <si>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</si>
  <si>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</si>
  <si>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</si>
  <si>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430 1 14 02032 05 0000 410</t>
  </si>
  <si>
    <t xml:space="preserve"> 020 1 11 05010 10 0000 120      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</si>
  <si>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</si>
  <si>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</si>
  <si>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</si>
  <si>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</si>
  <si>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</si>
  <si>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</si>
  <si>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</si>
  <si>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</si>
  <si>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</si>
  <si>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</si>
  <si>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</si>
  <si>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</si>
  <si>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</si>
  <si>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</si>
  <si>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</si>
  <si>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</si>
  <si>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</si>
  <si>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</si>
  <si>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</si>
  <si>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500 2 02 01001 05 0000 151</t>
  </si>
  <si>
    <t>500 2 02 01003 05 0000 151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</si>
  <si>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</si>
  <si>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</si>
  <si>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</si>
  <si>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</si>
  <si>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</si>
  <si>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</si>
  <si>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</si>
  <si>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</si>
  <si>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осуществление полномочий по подготовке проведения статистических переписей (ФБ)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</si>
  <si>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</si>
  <si>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</si>
  <si>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</si>
  <si>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</si>
  <si>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</si>
  <si>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</si>
  <si>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</si>
  <si>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</si>
  <si>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</si>
  <si>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</si>
  <si>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</si>
  <si>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</si>
  <si>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на поддержку сельскохозяйственного производства</t>
  </si>
  <si>
    <t>500 2 02 04999 05 0000 151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</si>
  <si>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</si>
  <si>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</si>
  <si>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</si>
  <si>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</si>
  <si>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</si>
  <si>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</si>
  <si>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</si>
  <si>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Средства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</si>
  <si>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330 2 02 02104 05 0000 151</t>
  </si>
  <si>
    <t>500 2 02 02077 05 0000 151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</si>
  <si>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</si>
  <si>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</si>
  <si>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</si>
  <si>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</si>
  <si>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</si>
  <si>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500 2 02 02077 05 0030 151</t>
  </si>
  <si>
    <t>500 2 02 02077 05 0031 151</t>
  </si>
  <si>
    <t>500 2 02 02077 05 0032 151</t>
  </si>
  <si>
    <t>500 2 02 02077 05 0040 151</t>
  </si>
  <si>
    <t>500 2 02 02077 05 0041 151</t>
  </si>
  <si>
    <t>500 2 02 02077 05 0042 151</t>
  </si>
  <si>
    <t>330 2 02 02077 05 0000 151</t>
  </si>
  <si>
    <t>500 2 02 02077 05 0043 151</t>
  </si>
  <si>
    <t>500 2 02 03000 00 0000 151</t>
  </si>
  <si>
    <t>330 2 02 03002 05 0000 151</t>
  </si>
  <si>
    <t>500 2 02 03003 05 0000 151</t>
  </si>
  <si>
    <t>500 2 02 03021 05 0000 151</t>
  </si>
  <si>
    <t>500 2 02 03024 05 0000 151</t>
  </si>
  <si>
    <t>500 2 02 03024 05 0001 151</t>
  </si>
  <si>
    <t>500 2 02 03024 05 0002 151</t>
  </si>
  <si>
    <t>500 2 02 03024 05 0003 151</t>
  </si>
  <si>
    <t>500 2 02 03024 05 0004 151</t>
  </si>
  <si>
    <t>500 2 02 03024 05 0005 151</t>
  </si>
  <si>
    <t>500 2 02 03024 05 0006 151</t>
  </si>
  <si>
    <t>500 2 02 03024 05 0007 151</t>
  </si>
  <si>
    <t>500 2 02 03024 05 0008 151</t>
  </si>
  <si>
    <t>500 2 02 03024 05 0009 151</t>
  </si>
  <si>
    <t>500 2 02 03024 05 0010 151</t>
  </si>
  <si>
    <t>500 2 02 03024 05 0011 151</t>
  </si>
  <si>
    <t>500 2 02 03024 05 0012 151</t>
  </si>
  <si>
    <t>500 2 02 03024 05 0014 151</t>
  </si>
  <si>
    <t>500 2 02 03029 05 0000 151</t>
  </si>
  <si>
    <t>500 2 02 04000 00 0000 151</t>
  </si>
  <si>
    <t>500 2 02 04012 05 0000151</t>
  </si>
  <si>
    <t>500 2 02 04014 05 0000151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</si>
  <si>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</si>
  <si>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500 2 07 00000 00 0000 180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</si>
  <si>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</si>
  <si>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</si>
  <si>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</si>
  <si>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</si>
  <si>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</si>
  <si>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</si>
  <si>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</si>
  <si>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</si>
  <si>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</si>
  <si>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</si>
  <si>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</si>
  <si>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500 2 02 03003 05 0001 151</t>
  </si>
  <si>
    <t>500 2 02 03003 05 0002 151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</si>
  <si>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</si>
  <si>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</si>
  <si>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</si>
  <si>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</si>
  <si>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</si>
  <si>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</si>
  <si>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 xml:space="preserve"> ПЛАН НА</t>
  </si>
  <si>
    <t>500 1 11 03050 05 0000 120</t>
  </si>
  <si>
    <t xml:space="preserve">430 1 11 05010 05 0000 120       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</si>
  <si>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</si>
  <si>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</si>
  <si>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</si>
  <si>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</si>
  <si>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430 1 11 05020 00 0000 120</t>
  </si>
  <si>
    <t>430 1 11 05035 05 0000 120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</si>
  <si>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</si>
  <si>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</si>
  <si>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</si>
  <si>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</si>
  <si>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</si>
  <si>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</si>
  <si>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</si>
  <si>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</si>
  <si>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</si>
  <si>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</si>
  <si>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</si>
  <si>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</si>
  <si>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 xml:space="preserve"> 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</si>
  <si>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</si>
  <si>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</si>
  <si>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</si>
  <si>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</si>
  <si>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</si>
  <si>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</si>
  <si>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</si>
  <si>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</si>
  <si>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</si>
  <si>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Субсидии на капитальные вложения: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</si>
  <si>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</si>
  <si>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</si>
  <si>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</si>
  <si>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</si>
  <si>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</si>
  <si>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</si>
  <si>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</si>
  <si>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</si>
  <si>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</si>
  <si>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</si>
  <si>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</si>
  <si>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</si>
  <si>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</si>
  <si>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</si>
  <si>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КД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</si>
  <si>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</si>
  <si>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</si>
  <si>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</si>
  <si>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</si>
  <si>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</si>
  <si>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</si>
  <si>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</si>
  <si>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</si>
  <si>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</si>
  <si>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</si>
  <si>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</si>
  <si>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</si>
  <si>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</si>
  <si>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</si>
  <si>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</si>
  <si>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</si>
  <si>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</si>
  <si>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</si>
  <si>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</si>
  <si>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</si>
  <si>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</si>
  <si>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</si>
  <si>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</si>
  <si>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</si>
  <si>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</si>
  <si>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</si>
  <si>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ДОХОДЫ</t>
  </si>
  <si>
    <t>182 1 05 01000 01 0000 110</t>
  </si>
  <si>
    <t>Единый налог, взимаемый с налогоплательщиков, выбравших в качестве объекта налогообложения 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</si>
  <si>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</si>
  <si>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</si>
  <si>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</si>
  <si>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</si>
  <si>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</si>
  <si>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</si>
  <si>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</si>
  <si>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</si>
  <si>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</si>
  <si>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</si>
  <si>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</si>
  <si>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</si>
  <si>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</si>
  <si>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</si>
  <si>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</si>
  <si>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</si>
  <si>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</si>
  <si>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</si>
  <si>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</si>
  <si>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</si>
  <si>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</si>
  <si>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</si>
  <si>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</si>
  <si>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</si>
  <si>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</si>
  <si>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</si>
  <si>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</si>
  <si>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</si>
  <si>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</si>
  <si>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</si>
  <si>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</si>
  <si>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</si>
  <si>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</si>
  <si>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</si>
  <si>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</si>
  <si>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</si>
  <si>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</si>
  <si>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</si>
  <si>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</si>
  <si>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</si>
  <si>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</si>
  <si>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</si>
  <si>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</si>
  <si>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</si>
  <si>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</si>
  <si>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</si>
  <si>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</si>
  <si>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</si>
  <si>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</si>
  <si>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</si>
  <si>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</si>
  <si>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</si>
  <si>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</si>
  <si>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</si>
  <si>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</si>
  <si>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</si>
  <si>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</si>
  <si>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</si>
  <si>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</si>
  <si>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</si>
  <si>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</si>
  <si>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</si>
  <si>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</si>
  <si>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</si>
  <si>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</si>
  <si>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</si>
  <si>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</si>
  <si>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</si>
  <si>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</si>
  <si>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</si>
  <si>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</si>
  <si>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</si>
  <si>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</si>
  <si>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</si>
  <si>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</si>
  <si>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</si>
  <si>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</si>
  <si>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</si>
  <si>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</si>
  <si>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</si>
  <si>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</si>
  <si>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</si>
  <si>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</si>
  <si>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</si>
  <si>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</si>
  <si>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</si>
  <si>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</si>
  <si>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</si>
  <si>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</si>
  <si>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</si>
  <si>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</si>
  <si>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500 2 02 03021 05 0001 151</t>
  </si>
  <si>
    <t>500 2 02 03021 05 0002 151</t>
  </si>
  <si>
    <t>330 2 02 03027 05 0001 151</t>
  </si>
  <si>
    <t>500 2 02 04005 05 0001 151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</si>
  <si>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</si>
  <si>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</si>
  <si>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</si>
  <si>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</si>
  <si>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</si>
  <si>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</si>
  <si>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</si>
  <si>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</si>
  <si>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</si>
  <si>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</si>
  <si>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</si>
  <si>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</si>
  <si>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</si>
  <si>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</si>
  <si>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</si>
  <si>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</si>
  <si>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</si>
  <si>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</si>
  <si>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</si>
  <si>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</si>
  <si>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</si>
  <si>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</si>
  <si>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Комитет по финансам</t>
  </si>
  <si>
    <t>430 1 17 05050 05 0000 180</t>
  </si>
  <si>
    <t>500 2 02 02024 05 0001 151</t>
  </si>
  <si>
    <t>500 2 02 02024 05 0002 151</t>
  </si>
  <si>
    <t>500 2 02 03020 05 0001 151</t>
  </si>
  <si>
    <t>500 2 02 03015 05 0001 151</t>
  </si>
  <si>
    <t>Субвенция на совершенствование организации питания учащихся общеобразовательных школ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</si>
  <si>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</si>
  <si>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</si>
  <si>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500 2 02 02999 05 0000 151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</si>
  <si>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</si>
  <si>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</si>
  <si>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430 1 11 05025 05 0000 120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</si>
  <si>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</si>
  <si>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</si>
  <si>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</si>
  <si>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</si>
  <si>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</si>
  <si>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</si>
  <si>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</si>
  <si>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</si>
  <si>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</si>
  <si>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</si>
  <si>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</si>
  <si>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</si>
  <si>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</si>
  <si>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</si>
  <si>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</si>
  <si>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</si>
  <si>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</si>
  <si>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430 1 11 09045 05 0000 120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</si>
  <si>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</si>
  <si>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</si>
  <si>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020 1 14 06014 10 0000 430</t>
  </si>
  <si>
    <t>530 1 16 25030 01 0000 140</t>
  </si>
  <si>
    <t>500 2 02 03026 05 0002 151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</si>
  <si>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</si>
  <si>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</si>
  <si>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</si>
  <si>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</si>
  <si>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020 1 16 90050 05 0024 140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</si>
  <si>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</si>
  <si>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</si>
  <si>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</si>
  <si>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</si>
  <si>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</si>
  <si>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</si>
  <si>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</si>
  <si>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</si>
  <si>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500 2 02 02999 05 0001 151</t>
  </si>
  <si>
    <t>500 2 02 02999 05 0002 151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</si>
  <si>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</si>
  <si>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</si>
  <si>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</si>
  <si>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</si>
  <si>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</si>
  <si>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500 2 02 02077 05 0033 151</t>
  </si>
  <si>
    <t>500 2 02 02077 05 0034 151</t>
  </si>
  <si>
    <t>500 2 02 03024 05 0013 151</t>
  </si>
  <si>
    <t>020 1 17 05050 05 0000 180</t>
  </si>
  <si>
    <t xml:space="preserve"> Прочие неналоговые доходы  АДМИНИСТРАЦИЯ</t>
  </si>
  <si>
    <t xml:space="preserve"> Прочие неналоговые доходы  ДИЗО и П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</si>
  <si>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</si>
  <si>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500 2 02 03007 05 0001 151</t>
  </si>
  <si>
    <t>Субвенции по информационному обеспечению общеобразовательных учреждений</t>
  </si>
  <si>
    <t>430 114 06013 05 0000 430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</si>
  <si>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</si>
  <si>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</si>
  <si>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430 114 06025 05 0000 430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</si>
  <si>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</si>
  <si>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500 2 02 03024 05 0016 151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</si>
  <si>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</si>
  <si>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</si>
  <si>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</si>
  <si>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</si>
  <si>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</si>
  <si>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</si>
  <si>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</si>
  <si>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500 2 02 03055 05 0002 151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</si>
  <si>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</si>
  <si>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500 2 02 03070 05 0001 151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</si>
  <si>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 и от 24 ноября 1995г №181-ФЗ "О социальной защите инвалидов в Российской Федерации"</t>
  </si>
  <si>
    <t>076 1 16 25030 01 0000 140</t>
  </si>
  <si>
    <t>Нижнеобское территориальное управление Федерального агенства по рыболовству</t>
  </si>
  <si>
    <t>500 2 02 02008 05 0001 151</t>
  </si>
  <si>
    <t>Субсидии на обеспечение жильем молодых семей</t>
  </si>
  <si>
    <t>Субсидии бюджетам муниципальных районов на софинансирование приоритетных социально значимых расходов</t>
  </si>
  <si>
    <t>Прочие безвозмездные поступления в бюджеты муниципальных районов (С предприятиями ТЭК)</t>
  </si>
  <si>
    <t>Прочие безвозмездные поступления в бюджеты муниципальных районов (Тюменская область)</t>
  </si>
  <si>
    <t>500 2 07 05000 05 0002 180</t>
  </si>
  <si>
    <t>500 2 02 03055 05 0000151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</si>
  <si>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</si>
  <si>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500 2 02 02999 05 0006 151</t>
  </si>
  <si>
    <t>500 2 02 02999 05 0004 151</t>
  </si>
  <si>
    <t>500 2 02 02999 05 0005151</t>
  </si>
  <si>
    <t>Субсидии на реализацию дополнительных мероприятий, направленных на снижение напряженности на рынке труда (ФБ)</t>
  </si>
  <si>
    <t>Субсидии на реализацию дополнительных мероприятий, направленных на снижение напряженности на рынке труда (ОБ)</t>
  </si>
  <si>
    <t>188 1 16 06000 01 0000 140</t>
  </si>
  <si>
    <t>321 1 16 25060 01 0000 140</t>
  </si>
  <si>
    <t>081 1 16 25030 05 0000 140</t>
  </si>
  <si>
    <t>Денежные взыскания (штрафы) за нарушение законодательства об охране и использовании животного мира (Управление по ветеринарному и фитосанитарному надзору)</t>
  </si>
  <si>
    <t>Прочие межбюджетные трансферты передаваемые бюджетам муниципальных районов (ФБ) Департамент занятости ХМАО</t>
  </si>
  <si>
    <t>Прочие межбюджетные трансферты передаваемые бюджетам муниципальных районов (ОБ) Департамент занятости ХМАО</t>
  </si>
  <si>
    <t>Прочие межбюджетные трансферты передаваемые бюджетам муниципальных районов (Прочие ГРБС)</t>
  </si>
  <si>
    <t xml:space="preserve">Прочие межбюджетные трансферты передаваемые бюджетам муниципальных районов </t>
  </si>
  <si>
    <t>500 2 02 04999 05 0001151</t>
  </si>
  <si>
    <t>500 2 02 04999 05 0002 151</t>
  </si>
  <si>
    <t>500 2 02 04999 05 0003 151</t>
  </si>
  <si>
    <t>доходной части бюджета Ханты-Мансийский район (муниципальный район) за 2010 год</t>
  </si>
  <si>
    <t xml:space="preserve">   план на 2010год            </t>
  </si>
  <si>
    <t>230 1 13 03050 05 0000 130</t>
  </si>
  <si>
    <t>ВСЕГО  ДОХОДОВ (без учета безвозмездных поступлений )</t>
  </si>
  <si>
    <t>020 1 13 03050 05 0021 130</t>
  </si>
  <si>
    <t>240 1 13 03050 05 0000 130</t>
  </si>
  <si>
    <t>260 1 13 03050 05 0000 130</t>
  </si>
  <si>
    <t>430 1 13 03050 05 0000 130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</si>
  <si>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</si>
  <si>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</si>
  <si>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500 2 02 02085 05 0000 151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</si>
  <si>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</si>
  <si>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500 2 02 02085 05 0002 151</t>
  </si>
  <si>
    <t>500 2 02 04025 05 0000 151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</si>
  <si>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</si>
  <si>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500 2 02 02999 05 0007 151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</si>
  <si>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</si>
  <si>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>500 2 02 03024 05 0017 151</t>
  </si>
  <si>
    <t>Субсидии местным бюджетам на организацию отдыха и оздоровления детей</t>
  </si>
  <si>
    <t>500 2 02 04999 05 0005 151</t>
  </si>
  <si>
    <t>На финансирование наказов избирателей депутатов Думы ХМАО-Югры</t>
  </si>
  <si>
    <t>500 2 07 05000 05 0003 180</t>
  </si>
  <si>
    <t>Спонсорские поступления для Думы Ханты-Мансийского района</t>
  </si>
  <si>
    <t>500 2 07 05000 05 0001 180</t>
  </si>
  <si>
    <t>ИТОГО доходов без учета безвозмездных поступлений из бюджетов других уровней</t>
  </si>
  <si>
    <t>500 2 02 03069 05 0001 151</t>
  </si>
  <si>
    <t>Субвенции бююжетам муниципальных районов на обеспечение жильем отдельных категорий граждан, Установленных Федеральными законами от 12 января 1995г №5-ФЗ "О ветеранах", 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</si>
  <si>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182 1 05 01010 01 0000 110 </t>
  </si>
  <si>
    <t>182 1 05 01020 01 000 110</t>
  </si>
  <si>
    <t>500 1 13 03050 05 0000 130</t>
  </si>
  <si>
    <t>340 1 16 25050 01 0000 140</t>
  </si>
  <si>
    <t>048 1 16 25050 01 0000 140</t>
  </si>
  <si>
    <t>182 1 05 02000 02 0000 110</t>
  </si>
  <si>
    <t>500 2 02 02085 05 0001 151</t>
  </si>
  <si>
    <t>500 2 02 03069 05 0000 151</t>
  </si>
  <si>
    <t>1 полугодие</t>
  </si>
  <si>
    <t>1 ПОЛУГОДИЯ</t>
  </si>
  <si>
    <t>Прочие межбюджетные трансферты передаваемые бюджетам муниципальных районов (ОБ) Департамент занятости ХМАО (Содействие занятости населения)</t>
  </si>
  <si>
    <t>500 2 02 04999 05 0004 151</t>
  </si>
  <si>
    <t>500 2 02 03069 05 0002 151</t>
  </si>
  <si>
    <t>500 2 02 04999 05 0006 151</t>
  </si>
  <si>
    <t>Прочие межбюджетные трансферты передаваемые бюджетам муниципальных районов (на возмещение организациям коммунального комплекса недополученных доходов по теплоснабжению, водоснабжению и водоотведению)</t>
  </si>
  <si>
    <t>факт на 1 ИЮЛЯ 2010 года</t>
  </si>
  <si>
    <t xml:space="preserve">по состоянию на 1 июля 2010 года ( план  по Решениям Думы № 487 от 18.12.2009, № 523 от 26.02.2010, № 549 от 04.06.2010г </t>
  </si>
  <si>
    <t>и уведомлениями Департамента финансов ХМАО-Югры)</t>
  </si>
  <si>
    <r>
      <t>Прочие</t>
    </r>
    <r>
      <rPr>
        <sz val="10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образованию)</t>
    </r>
  </si>
  <si>
    <r>
      <t>Прочие</t>
    </r>
    <r>
      <rPr>
        <sz val="10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</t>
    </r>
  </si>
  <si>
    <r>
      <t>Прочие</t>
    </r>
    <r>
      <rPr>
        <sz val="10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((Комитет по культуре и кинофикации)</t>
    </r>
  </si>
  <si>
    <r>
      <t>Прочие</t>
    </r>
    <r>
      <rPr>
        <sz val="10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(Комитет по здравоохранению)</t>
    </r>
  </si>
  <si>
    <r>
      <t>Прочие</t>
    </r>
    <r>
      <rPr>
        <sz val="10"/>
        <color indexed="8"/>
        <rFont val="Arial Cyr"/>
        <family val="0"/>
      </rPr>
      <t xml:space="preserve"> доходы бюджетов муниципальных районов от оказания платных услуг и компенсации затрат МУНИЦИПАЛЬНЫХ РАЙОНОВ </t>
    </r>
  </si>
  <si>
    <r>
      <t xml:space="preserve">ДОТАЦИИ </t>
    </r>
    <r>
      <rPr>
        <sz val="10"/>
        <color indexed="8"/>
        <rFont val="Arial Cyr"/>
        <family val="0"/>
      </rPr>
      <t>от других бюджетов бюджетной системы РФ (ОБ)</t>
    </r>
  </si>
  <si>
    <r>
      <t xml:space="preserve">СУБСИДИИ  </t>
    </r>
    <r>
      <rPr>
        <sz val="10"/>
        <color indexed="8"/>
        <rFont val="Arial Cyr"/>
        <family val="0"/>
      </rPr>
      <t>от других бюджетов бюджетной системы РФ</t>
    </r>
  </si>
  <si>
    <r>
      <t xml:space="preserve">СУБВЕНЦИИ </t>
    </r>
    <r>
      <rPr>
        <sz val="10"/>
        <color indexed="8"/>
        <rFont val="Arial Cyr"/>
        <family val="0"/>
      </rPr>
      <t>от других бюджетов бюджетной системы РФ</t>
    </r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</si>
</sst>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 Cyr"/>
      <family val="0"/>
    </font>
    <font>
      <sz val="10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2"/>
    </font>
    <font>
      <i/>
      <sz val="10"/>
      <color theme="1"/>
      <name val="Arial Cyr"/>
      <family val="0"/>
    </font>
    <font>
      <b/>
      <i/>
      <sz val="10"/>
      <color theme="1"/>
      <name val="Arial Cyr"/>
      <family val="0"/>
    </font>
    <font>
      <sz val="10"/>
      <color theme="1"/>
      <name val="Arial"/>
      <family val="2"/>
    </font>
    <font>
      <sz val="10"/>
      <color theme="1"/>
      <name val="Arial CYR"/>
      <family val="2"/>
    </font>
    <font>
      <i/>
      <sz val="10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5" fillId="0" borderId="11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center" wrapText="1"/>
    </xf>
    <xf numFmtId="0" fontId="55" fillId="0" borderId="12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54" fillId="0" borderId="14" xfId="0" applyFont="1" applyFill="1" applyBorder="1" applyAlignment="1">
      <alignment/>
    </xf>
    <xf numFmtId="0" fontId="55" fillId="0" borderId="15" xfId="0" applyFont="1" applyFill="1" applyBorder="1" applyAlignment="1">
      <alignment horizontal="center"/>
    </xf>
    <xf numFmtId="0" fontId="54" fillId="0" borderId="15" xfId="0" applyFont="1" applyFill="1" applyBorder="1" applyAlignment="1">
      <alignment horizontal="center"/>
    </xf>
    <xf numFmtId="0" fontId="54" fillId="0" borderId="14" xfId="0" applyFont="1" applyFill="1" applyBorder="1" applyAlignment="1">
      <alignment horizontal="center" wrapText="1"/>
    </xf>
    <xf numFmtId="0" fontId="55" fillId="0" borderId="16" xfId="0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3" fontId="55" fillId="0" borderId="18" xfId="0" applyNumberFormat="1" applyFont="1" applyFill="1" applyBorder="1" applyAlignment="1">
      <alignment horizontal="center"/>
    </xf>
    <xf numFmtId="172" fontId="55" fillId="0" borderId="18" xfId="0" applyNumberFormat="1" applyFont="1" applyFill="1" applyBorder="1" applyAlignment="1">
      <alignment horizontal="center"/>
    </xf>
    <xf numFmtId="172" fontId="55" fillId="0" borderId="16" xfId="0" applyNumberFormat="1" applyFont="1" applyFill="1" applyBorder="1" applyAlignment="1">
      <alignment horizontal="center"/>
    </xf>
    <xf numFmtId="3" fontId="55" fillId="0" borderId="16" xfId="0" applyNumberFormat="1" applyFont="1" applyFill="1" applyBorder="1" applyAlignment="1">
      <alignment horizontal="center"/>
    </xf>
    <xf numFmtId="3" fontId="55" fillId="0" borderId="19" xfId="0" applyNumberFormat="1" applyFont="1" applyFill="1" applyBorder="1" applyAlignment="1">
      <alignment horizontal="center"/>
    </xf>
    <xf numFmtId="0" fontId="55" fillId="0" borderId="14" xfId="0" applyFont="1" applyFill="1" applyBorder="1" applyAlignment="1">
      <alignment/>
    </xf>
    <xf numFmtId="0" fontId="55" fillId="0" borderId="20" xfId="0" applyFont="1" applyFill="1" applyBorder="1" applyAlignment="1">
      <alignment horizontal="left"/>
    </xf>
    <xf numFmtId="3" fontId="55" fillId="0" borderId="15" xfId="0" applyNumberFormat="1" applyFont="1" applyFill="1" applyBorder="1" applyAlignment="1">
      <alignment horizontal="center"/>
    </xf>
    <xf numFmtId="172" fontId="55" fillId="0" borderId="15" xfId="0" applyNumberFormat="1" applyFont="1" applyFill="1" applyBorder="1" applyAlignment="1">
      <alignment horizontal="center"/>
    </xf>
    <xf numFmtId="172" fontId="55" fillId="0" borderId="14" xfId="0" applyNumberFormat="1" applyFont="1" applyFill="1" applyBorder="1" applyAlignment="1">
      <alignment horizontal="center"/>
    </xf>
    <xf numFmtId="0" fontId="55" fillId="0" borderId="20" xfId="0" applyFont="1" applyFill="1" applyBorder="1" applyAlignment="1">
      <alignment horizontal="left"/>
    </xf>
    <xf numFmtId="1" fontId="55" fillId="0" borderId="15" xfId="0" applyNumberFormat="1" applyFont="1" applyFill="1" applyBorder="1" applyAlignment="1">
      <alignment horizontal="center"/>
    </xf>
    <xf numFmtId="170" fontId="55" fillId="0" borderId="15" xfId="0" applyNumberFormat="1" applyFont="1" applyFill="1" applyBorder="1" applyAlignment="1">
      <alignment horizontal="center"/>
    </xf>
    <xf numFmtId="172" fontId="55" fillId="0" borderId="14" xfId="0" applyNumberFormat="1" applyFont="1" applyFill="1" applyBorder="1" applyAlignment="1">
      <alignment horizontal="center"/>
    </xf>
    <xf numFmtId="3" fontId="55" fillId="0" borderId="14" xfId="0" applyNumberFormat="1" applyFont="1" applyFill="1" applyBorder="1" applyAlignment="1">
      <alignment horizontal="center"/>
    </xf>
    <xf numFmtId="3" fontId="55" fillId="0" borderId="21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/>
    </xf>
    <xf numFmtId="0" fontId="56" fillId="0" borderId="17" xfId="0" applyFont="1" applyFill="1" applyBorder="1" applyAlignment="1">
      <alignment horizontal="left"/>
    </xf>
    <xf numFmtId="1" fontId="57" fillId="0" borderId="18" xfId="0" applyNumberFormat="1" applyFont="1" applyFill="1" applyBorder="1" applyAlignment="1">
      <alignment horizontal="center"/>
    </xf>
    <xf numFmtId="170" fontId="57" fillId="0" borderId="18" xfId="0" applyNumberFormat="1" applyFont="1" applyFill="1" applyBorder="1" applyAlignment="1">
      <alignment horizontal="center"/>
    </xf>
    <xf numFmtId="172" fontId="57" fillId="0" borderId="16" xfId="0" applyNumberFormat="1" applyFont="1" applyFill="1" applyBorder="1" applyAlignment="1">
      <alignment horizontal="center"/>
    </xf>
    <xf numFmtId="3" fontId="57" fillId="0" borderId="19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54" fillId="0" borderId="22" xfId="54" applyNumberFormat="1" applyFont="1" applyFill="1" applyBorder="1" applyAlignment="1" applyProtection="1">
      <alignment horizontal="left"/>
      <protection hidden="1"/>
    </xf>
    <xf numFmtId="0" fontId="58" fillId="0" borderId="23" xfId="0" applyFont="1" applyFill="1" applyBorder="1" applyAlignment="1">
      <alignment horizontal="justify" vertical="top" wrapText="1"/>
    </xf>
    <xf numFmtId="1" fontId="54" fillId="0" borderId="24" xfId="0" applyNumberFormat="1" applyFont="1" applyFill="1" applyBorder="1" applyAlignment="1">
      <alignment horizontal="center"/>
    </xf>
    <xf numFmtId="172" fontId="54" fillId="0" borderId="25" xfId="0" applyNumberFormat="1" applyFont="1" applyFill="1" applyBorder="1" applyAlignment="1">
      <alignment horizontal="center"/>
    </xf>
    <xf numFmtId="3" fontId="54" fillId="0" borderId="22" xfId="0" applyNumberFormat="1" applyFont="1" applyFill="1" applyBorder="1" applyAlignment="1">
      <alignment horizontal="center"/>
    </xf>
    <xf numFmtId="3" fontId="56" fillId="0" borderId="26" xfId="0" applyNumberFormat="1" applyFont="1" applyFill="1" applyBorder="1" applyAlignment="1">
      <alignment horizontal="center"/>
    </xf>
    <xf numFmtId="0" fontId="54" fillId="0" borderId="27" xfId="0" applyFont="1" applyFill="1" applyBorder="1" applyAlignment="1">
      <alignment/>
    </xf>
    <xf numFmtId="49" fontId="54" fillId="0" borderId="28" xfId="0" applyNumberFormat="1" applyFont="1" applyFill="1" applyBorder="1" applyAlignment="1">
      <alignment horizontal="left" vertical="center" wrapText="1"/>
    </xf>
    <xf numFmtId="1" fontId="54" fillId="0" borderId="29" xfId="0" applyNumberFormat="1" applyFont="1" applyFill="1" applyBorder="1" applyAlignment="1">
      <alignment horizontal="center"/>
    </xf>
    <xf numFmtId="172" fontId="54" fillId="0" borderId="27" xfId="0" applyNumberFormat="1" applyFont="1" applyFill="1" applyBorder="1" applyAlignment="1">
      <alignment horizontal="center"/>
    </xf>
    <xf numFmtId="3" fontId="54" fillId="0" borderId="30" xfId="0" applyNumberFormat="1" applyFont="1" applyFill="1" applyBorder="1" applyAlignment="1">
      <alignment horizontal="center"/>
    </xf>
    <xf numFmtId="3" fontId="54" fillId="0" borderId="31" xfId="0" applyNumberFormat="1" applyFont="1" applyFill="1" applyBorder="1" applyAlignment="1">
      <alignment horizontal="center"/>
    </xf>
    <xf numFmtId="0" fontId="54" fillId="0" borderId="22" xfId="0" applyFont="1" applyFill="1" applyBorder="1" applyAlignment="1">
      <alignment/>
    </xf>
    <xf numFmtId="3" fontId="54" fillId="0" borderId="32" xfId="0" applyNumberFormat="1" applyFont="1" applyFill="1" applyBorder="1" applyAlignment="1">
      <alignment horizontal="center"/>
    </xf>
    <xf numFmtId="172" fontId="54" fillId="0" borderId="22" xfId="0" applyNumberFormat="1" applyFont="1" applyFill="1" applyBorder="1" applyAlignment="1">
      <alignment horizontal="center"/>
    </xf>
    <xf numFmtId="3" fontId="54" fillId="0" borderId="26" xfId="0" applyNumberFormat="1" applyFont="1" applyFill="1" applyBorder="1" applyAlignment="1">
      <alignment horizontal="center"/>
    </xf>
    <xf numFmtId="0" fontId="54" fillId="0" borderId="33" xfId="0" applyFont="1" applyFill="1" applyBorder="1" applyAlignment="1">
      <alignment/>
    </xf>
    <xf numFmtId="0" fontId="58" fillId="0" borderId="34" xfId="0" applyFont="1" applyFill="1" applyBorder="1" applyAlignment="1">
      <alignment horizontal="justify" vertical="top" wrapText="1"/>
    </xf>
    <xf numFmtId="0" fontId="54" fillId="0" borderId="35" xfId="0" applyFont="1" applyFill="1" applyBorder="1" applyAlignment="1">
      <alignment horizontal="center"/>
    </xf>
    <xf numFmtId="172" fontId="54" fillId="0" borderId="33" xfId="0" applyNumberFormat="1" applyFont="1" applyFill="1" applyBorder="1" applyAlignment="1">
      <alignment horizontal="center"/>
    </xf>
    <xf numFmtId="0" fontId="54" fillId="0" borderId="34" xfId="54" applyNumberFormat="1" applyFont="1" applyFill="1" applyBorder="1" applyAlignment="1" applyProtection="1">
      <alignment horizontal="left" wrapText="1"/>
      <protection hidden="1"/>
    </xf>
    <xf numFmtId="172" fontId="59" fillId="0" borderId="12" xfId="0" applyNumberFormat="1" applyFont="1" applyFill="1" applyBorder="1" applyAlignment="1">
      <alignment horizontal="center"/>
    </xf>
    <xf numFmtId="3" fontId="54" fillId="0" borderId="33" xfId="0" applyNumberFormat="1" applyFont="1" applyFill="1" applyBorder="1" applyAlignment="1">
      <alignment horizontal="center"/>
    </xf>
    <xf numFmtId="3" fontId="54" fillId="0" borderId="36" xfId="0" applyNumberFormat="1" applyFont="1" applyFill="1" applyBorder="1" applyAlignment="1">
      <alignment horizontal="center"/>
    </xf>
    <xf numFmtId="0" fontId="54" fillId="0" borderId="37" xfId="0" applyFont="1" applyFill="1" applyBorder="1" applyAlignment="1">
      <alignment/>
    </xf>
    <xf numFmtId="0" fontId="58" fillId="0" borderId="38" xfId="0" applyFont="1" applyFill="1" applyBorder="1" applyAlignment="1">
      <alignment horizontal="justify" vertical="top" wrapText="1"/>
    </xf>
    <xf numFmtId="0" fontId="54" fillId="0" borderId="13" xfId="0" applyFont="1" applyFill="1" applyBorder="1" applyAlignment="1">
      <alignment horizontal="center"/>
    </xf>
    <xf numFmtId="172" fontId="59" fillId="0" borderId="37" xfId="0" applyNumberFormat="1" applyFont="1" applyFill="1" applyBorder="1" applyAlignment="1">
      <alignment horizontal="center"/>
    </xf>
    <xf numFmtId="3" fontId="54" fillId="0" borderId="12" xfId="0" applyNumberFormat="1" applyFont="1" applyFill="1" applyBorder="1" applyAlignment="1">
      <alignment horizontal="center"/>
    </xf>
    <xf numFmtId="3" fontId="54" fillId="0" borderId="39" xfId="0" applyNumberFormat="1" applyFont="1" applyFill="1" applyBorder="1" applyAlignment="1">
      <alignment horizontal="center"/>
    </xf>
    <xf numFmtId="0" fontId="54" fillId="0" borderId="40" xfId="0" applyFont="1" applyFill="1" applyBorder="1" applyAlignment="1">
      <alignment/>
    </xf>
    <xf numFmtId="0" fontId="58" fillId="0" borderId="38" xfId="0" applyFont="1" applyFill="1" applyBorder="1" applyAlignment="1">
      <alignment wrapText="1" readingOrder="1"/>
    </xf>
    <xf numFmtId="0" fontId="54" fillId="0" borderId="41" xfId="0" applyFont="1" applyFill="1" applyBorder="1" applyAlignment="1">
      <alignment horizontal="center"/>
    </xf>
    <xf numFmtId="172" fontId="54" fillId="0" borderId="40" xfId="0" applyNumberFormat="1" applyFont="1" applyFill="1" applyBorder="1" applyAlignment="1">
      <alignment horizontal="center"/>
    </xf>
    <xf numFmtId="0" fontId="54" fillId="0" borderId="40" xfId="0" applyFont="1" applyFill="1" applyBorder="1" applyAlignment="1">
      <alignment horizontal="center"/>
    </xf>
    <xf numFmtId="0" fontId="54" fillId="0" borderId="42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left"/>
    </xf>
    <xf numFmtId="3" fontId="57" fillId="0" borderId="18" xfId="0" applyNumberFormat="1" applyFont="1" applyFill="1" applyBorder="1" applyAlignment="1">
      <alignment horizontal="center"/>
    </xf>
    <xf numFmtId="172" fontId="57" fillId="0" borderId="18" xfId="0" applyNumberFormat="1" applyFont="1" applyFill="1" applyBorder="1" applyAlignment="1">
      <alignment horizontal="center"/>
    </xf>
    <xf numFmtId="3" fontId="57" fillId="0" borderId="16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/>
    </xf>
    <xf numFmtId="0" fontId="56" fillId="0" borderId="43" xfId="0" applyFont="1" applyFill="1" applyBorder="1" applyAlignment="1">
      <alignment horizontal="left"/>
    </xf>
    <xf numFmtId="172" fontId="59" fillId="0" borderId="10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0" fontId="56" fillId="0" borderId="30" xfId="0" applyFont="1" applyFill="1" applyBorder="1" applyAlignment="1">
      <alignment/>
    </xf>
    <xf numFmtId="0" fontId="56" fillId="0" borderId="45" xfId="0" applyFont="1" applyFill="1" applyBorder="1" applyAlignment="1">
      <alignment horizontal="left"/>
    </xf>
    <xf numFmtId="3" fontId="57" fillId="0" borderId="46" xfId="0" applyNumberFormat="1" applyFont="1" applyFill="1" applyBorder="1" applyAlignment="1">
      <alignment horizontal="center"/>
    </xf>
    <xf numFmtId="172" fontId="57" fillId="0" borderId="30" xfId="0" applyNumberFormat="1" applyFont="1" applyFill="1" applyBorder="1" applyAlignment="1">
      <alignment horizontal="center"/>
    </xf>
    <xf numFmtId="3" fontId="55" fillId="0" borderId="30" xfId="0" applyNumberFormat="1" applyFont="1" applyFill="1" applyBorder="1" applyAlignment="1">
      <alignment horizontal="center"/>
    </xf>
    <xf numFmtId="3" fontId="55" fillId="0" borderId="31" xfId="0" applyNumberFormat="1" applyFont="1" applyFill="1" applyBorder="1" applyAlignment="1">
      <alignment horizontal="center"/>
    </xf>
    <xf numFmtId="0" fontId="58" fillId="0" borderId="33" xfId="0" applyFont="1" applyFill="1" applyBorder="1" applyAlignment="1">
      <alignment vertical="top" wrapText="1"/>
    </xf>
    <xf numFmtId="0" fontId="58" fillId="0" borderId="47" xfId="0" applyFont="1" applyFill="1" applyBorder="1" applyAlignment="1">
      <alignment vertical="top" wrapText="1"/>
    </xf>
    <xf numFmtId="3" fontId="60" fillId="0" borderId="48" xfId="0" applyNumberFormat="1" applyFont="1" applyFill="1" applyBorder="1" applyAlignment="1">
      <alignment horizontal="center"/>
    </xf>
    <xf numFmtId="172" fontId="54" fillId="0" borderId="49" xfId="0" applyNumberFormat="1" applyFont="1" applyFill="1" applyBorder="1" applyAlignment="1">
      <alignment horizontal="center"/>
    </xf>
    <xf numFmtId="172" fontId="54" fillId="0" borderId="50" xfId="0" applyNumberFormat="1" applyFont="1" applyFill="1" applyBorder="1" applyAlignment="1">
      <alignment horizontal="center"/>
    </xf>
    <xf numFmtId="170" fontId="0" fillId="0" borderId="0" xfId="0" applyNumberFormat="1" applyFont="1" applyFill="1" applyAlignment="1">
      <alignment/>
    </xf>
    <xf numFmtId="0" fontId="58" fillId="0" borderId="51" xfId="0" applyFont="1" applyFill="1" applyBorder="1" applyAlignment="1">
      <alignment vertical="top" wrapText="1"/>
    </xf>
    <xf numFmtId="3" fontId="60" fillId="0" borderId="15" xfId="0" applyNumberFormat="1" applyFont="1" applyFill="1" applyBorder="1" applyAlignment="1">
      <alignment horizontal="center"/>
    </xf>
    <xf numFmtId="172" fontId="54" fillId="0" borderId="14" xfId="0" applyNumberFormat="1" applyFont="1" applyFill="1" applyBorder="1" applyAlignment="1">
      <alignment horizontal="center"/>
    </xf>
    <xf numFmtId="3" fontId="54" fillId="0" borderId="14" xfId="0" applyNumberFormat="1" applyFont="1" applyFill="1" applyBorder="1" applyAlignment="1">
      <alignment horizontal="center"/>
    </xf>
    <xf numFmtId="3" fontId="54" fillId="0" borderId="21" xfId="0" applyNumberFormat="1" applyFont="1" applyFill="1" applyBorder="1" applyAlignment="1">
      <alignment horizontal="center"/>
    </xf>
    <xf numFmtId="1" fontId="55" fillId="0" borderId="11" xfId="0" applyNumberFormat="1" applyFont="1" applyFill="1" applyBorder="1" applyAlignment="1">
      <alignment horizontal="center"/>
    </xf>
    <xf numFmtId="0" fontId="59" fillId="0" borderId="12" xfId="0" applyFont="1" applyFill="1" applyBorder="1" applyAlignment="1">
      <alignment horizontal="center"/>
    </xf>
    <xf numFmtId="0" fontId="59" fillId="0" borderId="39" xfId="0" applyFont="1" applyFill="1" applyBorder="1" applyAlignment="1">
      <alignment horizontal="center"/>
    </xf>
    <xf numFmtId="0" fontId="56" fillId="0" borderId="14" xfId="0" applyFont="1" applyFill="1" applyBorder="1" applyAlignment="1">
      <alignment/>
    </xf>
    <xf numFmtId="0" fontId="56" fillId="0" borderId="20" xfId="0" applyFont="1" applyFill="1" applyBorder="1" applyAlignment="1">
      <alignment horizontal="left"/>
    </xf>
    <xf numFmtId="1" fontId="57" fillId="0" borderId="15" xfId="0" applyNumberFormat="1" applyFont="1" applyFill="1" applyBorder="1" applyAlignment="1">
      <alignment horizontal="center"/>
    </xf>
    <xf numFmtId="172" fontId="57" fillId="0" borderId="14" xfId="0" applyNumberFormat="1" applyFont="1" applyFill="1" applyBorder="1" applyAlignment="1">
      <alignment horizontal="center"/>
    </xf>
    <xf numFmtId="170" fontId="57" fillId="0" borderId="15" xfId="0" applyNumberFormat="1" applyFont="1" applyFill="1" applyBorder="1" applyAlignment="1">
      <alignment horizontal="center"/>
    </xf>
    <xf numFmtId="0" fontId="55" fillId="0" borderId="18" xfId="0" applyFont="1" applyFill="1" applyBorder="1" applyAlignment="1">
      <alignment horizontal="left"/>
    </xf>
    <xf numFmtId="1" fontId="55" fillId="0" borderId="18" xfId="0" applyNumberFormat="1" applyFont="1" applyFill="1" applyBorder="1" applyAlignment="1">
      <alignment horizontal="center"/>
    </xf>
    <xf numFmtId="172" fontId="55" fillId="0" borderId="16" xfId="0" applyNumberFormat="1" applyFont="1" applyFill="1" applyBorder="1" applyAlignment="1">
      <alignment horizontal="center"/>
    </xf>
    <xf numFmtId="0" fontId="56" fillId="0" borderId="52" xfId="0" applyFont="1" applyFill="1" applyBorder="1" applyAlignment="1">
      <alignment/>
    </xf>
    <xf numFmtId="0" fontId="56" fillId="0" borderId="53" xfId="0" applyFont="1" applyFill="1" applyBorder="1" applyAlignment="1">
      <alignment horizontal="left"/>
    </xf>
    <xf numFmtId="1" fontId="56" fillId="0" borderId="53" xfId="0" applyNumberFormat="1" applyFont="1" applyFill="1" applyBorder="1" applyAlignment="1">
      <alignment horizontal="center"/>
    </xf>
    <xf numFmtId="172" fontId="56" fillId="0" borderId="52" xfId="0" applyNumberFormat="1" applyFont="1" applyFill="1" applyBorder="1" applyAlignment="1">
      <alignment horizontal="center"/>
    </xf>
    <xf numFmtId="3" fontId="56" fillId="0" borderId="52" xfId="0" applyNumberFormat="1" applyFont="1" applyFill="1" applyBorder="1" applyAlignment="1">
      <alignment horizontal="center"/>
    </xf>
    <xf numFmtId="3" fontId="56" fillId="0" borderId="54" xfId="0" applyNumberFormat="1" applyFont="1" applyFill="1" applyBorder="1" applyAlignment="1">
      <alignment horizontal="center"/>
    </xf>
    <xf numFmtId="0" fontId="54" fillId="0" borderId="49" xfId="0" applyFont="1" applyFill="1" applyBorder="1" applyAlignment="1">
      <alignment/>
    </xf>
    <xf numFmtId="0" fontId="54" fillId="0" borderId="48" xfId="54" applyNumberFormat="1" applyFont="1" applyFill="1" applyBorder="1" applyAlignment="1" applyProtection="1">
      <alignment horizontal="left" wrapText="1"/>
      <protection hidden="1"/>
    </xf>
    <xf numFmtId="1" fontId="54" fillId="0" borderId="48" xfId="0" applyNumberFormat="1" applyFont="1" applyFill="1" applyBorder="1" applyAlignment="1">
      <alignment horizontal="center"/>
    </xf>
    <xf numFmtId="3" fontId="54" fillId="0" borderId="49" xfId="0" applyNumberFormat="1" applyFont="1" applyFill="1" applyBorder="1" applyAlignment="1">
      <alignment horizontal="center"/>
    </xf>
    <xf numFmtId="3" fontId="54" fillId="0" borderId="50" xfId="0" applyNumberFormat="1" applyFont="1" applyFill="1" applyBorder="1" applyAlignment="1">
      <alignment horizontal="center"/>
    </xf>
    <xf numFmtId="0" fontId="60" fillId="0" borderId="52" xfId="0" applyFont="1" applyFill="1" applyBorder="1" applyAlignment="1">
      <alignment horizontal="right" vertical="top" wrapText="1"/>
    </xf>
    <xf numFmtId="0" fontId="60" fillId="0" borderId="53" xfId="0" applyFont="1" applyFill="1" applyBorder="1" applyAlignment="1">
      <alignment horizontal="justify" vertical="top" wrapText="1"/>
    </xf>
    <xf numFmtId="0" fontId="54" fillId="0" borderId="49" xfId="0" applyFont="1" applyFill="1" applyBorder="1" applyAlignment="1">
      <alignment horizontal="right"/>
    </xf>
    <xf numFmtId="0" fontId="54" fillId="0" borderId="48" xfId="0" applyFont="1" applyFill="1" applyBorder="1" applyAlignment="1">
      <alignment horizontal="left"/>
    </xf>
    <xf numFmtId="3" fontId="56" fillId="0" borderId="49" xfId="0" applyNumberFormat="1" applyFont="1" applyFill="1" applyBorder="1" applyAlignment="1">
      <alignment horizontal="center"/>
    </xf>
    <xf numFmtId="3" fontId="56" fillId="0" borderId="50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horizontal="right"/>
    </xf>
    <xf numFmtId="0" fontId="54" fillId="0" borderId="15" xfId="0" applyFont="1" applyFill="1" applyBorder="1" applyAlignment="1">
      <alignment horizontal="left"/>
    </xf>
    <xf numFmtId="1" fontId="54" fillId="0" borderId="15" xfId="0" applyNumberFormat="1" applyFont="1" applyFill="1" applyBorder="1" applyAlignment="1">
      <alignment horizontal="center"/>
    </xf>
    <xf numFmtId="3" fontId="56" fillId="0" borderId="14" xfId="0" applyNumberFormat="1" applyFont="1" applyFill="1" applyBorder="1" applyAlignment="1">
      <alignment horizontal="center"/>
    </xf>
    <xf numFmtId="3" fontId="56" fillId="0" borderId="21" xfId="0" applyNumberFormat="1" applyFont="1" applyFill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3" fontId="56" fillId="0" borderId="13" xfId="0" applyNumberFormat="1" applyFont="1" applyFill="1" applyBorder="1" applyAlignment="1">
      <alignment horizontal="center"/>
    </xf>
    <xf numFmtId="172" fontId="56" fillId="0" borderId="12" xfId="0" applyNumberFormat="1" applyFont="1" applyFill="1" applyBorder="1" applyAlignment="1">
      <alignment horizontal="center"/>
    </xf>
    <xf numFmtId="3" fontId="56" fillId="0" borderId="12" xfId="0" applyNumberFormat="1" applyFont="1" applyFill="1" applyBorder="1" applyAlignment="1">
      <alignment horizontal="center"/>
    </xf>
    <xf numFmtId="3" fontId="56" fillId="0" borderId="39" xfId="0" applyNumberFormat="1" applyFont="1" applyFill="1" applyBorder="1" applyAlignment="1">
      <alignment horizontal="center"/>
    </xf>
    <xf numFmtId="0" fontId="58" fillId="0" borderId="25" xfId="0" applyFont="1" applyFill="1" applyBorder="1" applyAlignment="1">
      <alignment horizontal="center" vertical="center" wrapText="1"/>
    </xf>
    <xf numFmtId="0" fontId="58" fillId="0" borderId="24" xfId="0" applyFont="1" applyFill="1" applyBorder="1" applyAlignment="1">
      <alignment horizontal="justify" vertical="top" wrapText="1"/>
    </xf>
    <xf numFmtId="3" fontId="54" fillId="0" borderId="53" xfId="0" applyNumberFormat="1" applyFont="1" applyFill="1" applyBorder="1" applyAlignment="1">
      <alignment horizontal="center"/>
    </xf>
    <xf numFmtId="172" fontId="54" fillId="0" borderId="52" xfId="0" applyNumberFormat="1" applyFont="1" applyFill="1" applyBorder="1" applyAlignment="1">
      <alignment horizontal="center"/>
    </xf>
    <xf numFmtId="3" fontId="54" fillId="0" borderId="52" xfId="0" applyNumberFormat="1" applyFont="1" applyFill="1" applyBorder="1" applyAlignment="1">
      <alignment horizontal="center"/>
    </xf>
    <xf numFmtId="3" fontId="54" fillId="0" borderId="54" xfId="0" applyNumberFormat="1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justify" vertical="top" wrapText="1"/>
    </xf>
    <xf numFmtId="3" fontId="54" fillId="0" borderId="55" xfId="0" applyNumberFormat="1" applyFont="1" applyFill="1" applyBorder="1" applyAlignment="1">
      <alignment horizontal="center"/>
    </xf>
    <xf numFmtId="3" fontId="54" fillId="0" borderId="56" xfId="0" applyNumberFormat="1" applyFont="1" applyFill="1" applyBorder="1" applyAlignment="1">
      <alignment horizontal="center"/>
    </xf>
    <xf numFmtId="0" fontId="58" fillId="0" borderId="52" xfId="0" applyFont="1" applyFill="1" applyBorder="1" applyAlignment="1">
      <alignment horizontal="center" vertical="center" wrapText="1"/>
    </xf>
    <xf numFmtId="0" fontId="58" fillId="0" borderId="53" xfId="0" applyFont="1" applyFill="1" applyBorder="1" applyAlignment="1">
      <alignment horizontal="justify" vertical="top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justify" vertical="top" wrapText="1"/>
    </xf>
    <xf numFmtId="0" fontId="55" fillId="0" borderId="18" xfId="0" applyFont="1" applyFill="1" applyBorder="1" applyAlignment="1">
      <alignment/>
    </xf>
    <xf numFmtId="3" fontId="55" fillId="0" borderId="18" xfId="0" applyNumberFormat="1" applyFont="1" applyFill="1" applyBorder="1" applyAlignment="1">
      <alignment horizontal="center"/>
    </xf>
    <xf numFmtId="49" fontId="56" fillId="0" borderId="53" xfId="0" applyNumberFormat="1" applyFont="1" applyFill="1" applyBorder="1" applyAlignment="1">
      <alignment wrapText="1"/>
    </xf>
    <xf numFmtId="49" fontId="54" fillId="0" borderId="18" xfId="0" applyNumberFormat="1" applyFont="1" applyFill="1" applyBorder="1" applyAlignment="1">
      <alignment wrapText="1"/>
    </xf>
    <xf numFmtId="0" fontId="56" fillId="0" borderId="32" xfId="54" applyNumberFormat="1" applyFont="1" applyFill="1" applyBorder="1" applyAlignment="1" applyProtection="1">
      <alignment horizontal="left" wrapText="1"/>
      <protection hidden="1"/>
    </xf>
    <xf numFmtId="1" fontId="56" fillId="0" borderId="15" xfId="0" applyNumberFormat="1" applyFont="1" applyFill="1" applyBorder="1" applyAlignment="1">
      <alignment horizontal="center"/>
    </xf>
    <xf numFmtId="172" fontId="56" fillId="0" borderId="14" xfId="0" applyNumberFormat="1" applyFont="1" applyFill="1" applyBorder="1" applyAlignment="1">
      <alignment horizontal="center"/>
    </xf>
    <xf numFmtId="3" fontId="56" fillId="0" borderId="22" xfId="0" applyNumberFormat="1" applyFont="1" applyFill="1" applyBorder="1" applyAlignment="1">
      <alignment horizontal="center"/>
    </xf>
    <xf numFmtId="0" fontId="56" fillId="0" borderId="11" xfId="0" applyFont="1" applyFill="1" applyBorder="1" applyAlignment="1">
      <alignment wrapText="1"/>
    </xf>
    <xf numFmtId="1" fontId="56" fillId="0" borderId="11" xfId="0" applyNumberFormat="1" applyFont="1" applyFill="1" applyBorder="1" applyAlignment="1">
      <alignment horizontal="center"/>
    </xf>
    <xf numFmtId="172" fontId="56" fillId="0" borderId="10" xfId="0" applyNumberFormat="1" applyFont="1" applyFill="1" applyBorder="1" applyAlignment="1">
      <alignment horizontal="center"/>
    </xf>
    <xf numFmtId="3" fontId="56" fillId="0" borderId="10" xfId="0" applyNumberFormat="1" applyFont="1" applyFill="1" applyBorder="1" applyAlignment="1">
      <alignment horizontal="center"/>
    </xf>
    <xf numFmtId="3" fontId="56" fillId="0" borderId="44" xfId="0" applyNumberFormat="1" applyFont="1" applyFill="1" applyBorder="1" applyAlignment="1">
      <alignment horizontal="center"/>
    </xf>
    <xf numFmtId="0" fontId="54" fillId="0" borderId="52" xfId="0" applyFont="1" applyFill="1" applyBorder="1" applyAlignment="1">
      <alignment/>
    </xf>
    <xf numFmtId="0" fontId="54" fillId="0" borderId="53" xfId="54" applyNumberFormat="1" applyFont="1" applyFill="1" applyBorder="1" applyAlignment="1" applyProtection="1">
      <alignment horizontal="left" wrapText="1"/>
      <protection hidden="1"/>
    </xf>
    <xf numFmtId="3" fontId="56" fillId="0" borderId="53" xfId="0" applyNumberFormat="1" applyFont="1" applyFill="1" applyBorder="1" applyAlignment="1">
      <alignment horizontal="center"/>
    </xf>
    <xf numFmtId="172" fontId="56" fillId="0" borderId="53" xfId="0" applyNumberFormat="1" applyFont="1" applyFill="1" applyBorder="1" applyAlignment="1">
      <alignment horizontal="center"/>
    </xf>
    <xf numFmtId="0" fontId="54" fillId="0" borderId="32" xfId="0" applyFont="1" applyFill="1" applyBorder="1" applyAlignment="1">
      <alignment wrapText="1"/>
    </xf>
    <xf numFmtId="1" fontId="54" fillId="0" borderId="32" xfId="0" applyNumberFormat="1" applyFont="1" applyFill="1" applyBorder="1" applyAlignment="1">
      <alignment horizontal="center"/>
    </xf>
    <xf numFmtId="0" fontId="54" fillId="0" borderId="35" xfId="0" applyFont="1" applyFill="1" applyBorder="1" applyAlignment="1">
      <alignment wrapText="1"/>
    </xf>
    <xf numFmtId="1" fontId="54" fillId="0" borderId="35" xfId="0" applyNumberFormat="1" applyFont="1" applyFill="1" applyBorder="1" applyAlignment="1">
      <alignment horizontal="center"/>
    </xf>
    <xf numFmtId="172" fontId="56" fillId="0" borderId="33" xfId="0" applyNumberFormat="1" applyFont="1" applyFill="1" applyBorder="1" applyAlignment="1">
      <alignment horizontal="center"/>
    </xf>
    <xf numFmtId="0" fontId="54" fillId="0" borderId="15" xfId="0" applyFont="1" applyFill="1" applyBorder="1" applyAlignment="1">
      <alignment/>
    </xf>
    <xf numFmtId="0" fontId="55" fillId="0" borderId="18" xfId="0" applyFont="1" applyFill="1" applyBorder="1" applyAlignment="1">
      <alignment wrapText="1"/>
    </xf>
    <xf numFmtId="0" fontId="56" fillId="0" borderId="57" xfId="0" applyFont="1" applyFill="1" applyBorder="1" applyAlignment="1">
      <alignment wrapText="1"/>
    </xf>
    <xf numFmtId="1" fontId="54" fillId="0" borderId="53" xfId="0" applyNumberFormat="1" applyFont="1" applyFill="1" applyBorder="1" applyAlignment="1">
      <alignment horizontal="center"/>
    </xf>
    <xf numFmtId="0" fontId="58" fillId="0" borderId="22" xfId="0" applyFont="1" applyFill="1" applyBorder="1" applyAlignment="1">
      <alignment horizontal="left" vertical="top" wrapText="1"/>
    </xf>
    <xf numFmtId="0" fontId="58" fillId="0" borderId="33" xfId="0" applyFont="1" applyFill="1" applyBorder="1" applyAlignment="1">
      <alignment horizontal="left" vertical="top" wrapText="1"/>
    </xf>
    <xf numFmtId="0" fontId="58" fillId="0" borderId="34" xfId="0" applyFont="1" applyFill="1" applyBorder="1" applyAlignment="1">
      <alignment vertical="top" wrapText="1"/>
    </xf>
    <xf numFmtId="0" fontId="58" fillId="0" borderId="40" xfId="0" applyFont="1" applyFill="1" applyBorder="1" applyAlignment="1">
      <alignment horizontal="left" vertical="top" wrapText="1"/>
    </xf>
    <xf numFmtId="0" fontId="58" fillId="0" borderId="0" xfId="0" applyFont="1" applyFill="1" applyBorder="1" applyAlignment="1">
      <alignment vertical="top" wrapText="1"/>
    </xf>
    <xf numFmtId="1" fontId="54" fillId="0" borderId="13" xfId="0" applyNumberFormat="1" applyFont="1" applyFill="1" applyBorder="1" applyAlignment="1">
      <alignment horizontal="center"/>
    </xf>
    <xf numFmtId="172" fontId="54" fillId="0" borderId="12" xfId="0" applyNumberFormat="1" applyFont="1" applyFill="1" applyBorder="1" applyAlignment="1">
      <alignment horizontal="center"/>
    </xf>
    <xf numFmtId="0" fontId="54" fillId="0" borderId="53" xfId="0" applyFont="1" applyFill="1" applyBorder="1" applyAlignment="1">
      <alignment wrapText="1"/>
    </xf>
    <xf numFmtId="0" fontId="54" fillId="0" borderId="16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0" fontId="56" fillId="0" borderId="52" xfId="0" applyFont="1" applyFill="1" applyBorder="1" applyAlignment="1">
      <alignment wrapText="1"/>
    </xf>
    <xf numFmtId="0" fontId="56" fillId="0" borderId="46" xfId="0" applyFont="1" applyFill="1" applyBorder="1" applyAlignment="1">
      <alignment/>
    </xf>
    <xf numFmtId="0" fontId="59" fillId="0" borderId="49" xfId="0" applyFont="1" applyFill="1" applyBorder="1" applyAlignment="1">
      <alignment/>
    </xf>
    <xf numFmtId="0" fontId="54" fillId="0" borderId="13" xfId="0" applyFont="1" applyFill="1" applyBorder="1" applyAlignment="1">
      <alignment/>
    </xf>
    <xf numFmtId="0" fontId="59" fillId="0" borderId="14" xfId="0" applyFont="1" applyFill="1" applyBorder="1" applyAlignment="1">
      <alignment/>
    </xf>
    <xf numFmtId="0" fontId="54" fillId="0" borderId="58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172" fontId="57" fillId="0" borderId="10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44" xfId="0" applyFont="1" applyFill="1" applyBorder="1" applyAlignment="1">
      <alignment horizontal="center"/>
    </xf>
    <xf numFmtId="0" fontId="57" fillId="0" borderId="15" xfId="0" applyFont="1" applyFill="1" applyBorder="1" applyAlignment="1">
      <alignment/>
    </xf>
    <xf numFmtId="172" fontId="55" fillId="0" borderId="21" xfId="0" applyNumberFormat="1" applyFont="1" applyFill="1" applyBorder="1" applyAlignment="1">
      <alignment horizontal="center"/>
    </xf>
    <xf numFmtId="0" fontId="55" fillId="0" borderId="18" xfId="0" applyFont="1" applyFill="1" applyBorder="1" applyAlignment="1">
      <alignment/>
    </xf>
    <xf numFmtId="3" fontId="57" fillId="0" borderId="25" xfId="0" applyNumberFormat="1" applyFont="1" applyFill="1" applyBorder="1" applyAlignment="1">
      <alignment horizontal="center"/>
    </xf>
    <xf numFmtId="3" fontId="57" fillId="0" borderId="59" xfId="0" applyNumberFormat="1" applyFont="1" applyFill="1" applyBorder="1" applyAlignment="1">
      <alignment horizontal="center"/>
    </xf>
    <xf numFmtId="0" fontId="56" fillId="0" borderId="18" xfId="0" applyFont="1" applyFill="1" applyBorder="1" applyAlignment="1">
      <alignment/>
    </xf>
    <xf numFmtId="172" fontId="54" fillId="0" borderId="10" xfId="0" applyNumberFormat="1" applyFont="1" applyFill="1" applyBorder="1" applyAlignment="1">
      <alignment horizontal="center"/>
    </xf>
    <xf numFmtId="3" fontId="57" fillId="0" borderId="10" xfId="0" applyNumberFormat="1" applyFont="1" applyFill="1" applyBorder="1" applyAlignment="1">
      <alignment horizontal="center"/>
    </xf>
    <xf numFmtId="3" fontId="57" fillId="0" borderId="44" xfId="0" applyNumberFormat="1" applyFont="1" applyFill="1" applyBorder="1" applyAlignment="1">
      <alignment horizontal="center"/>
    </xf>
    <xf numFmtId="0" fontId="56" fillId="0" borderId="53" xfId="0" applyFont="1" applyFill="1" applyBorder="1" applyAlignment="1">
      <alignment/>
    </xf>
    <xf numFmtId="3" fontId="55" fillId="0" borderId="52" xfId="0" applyNumberFormat="1" applyFont="1" applyFill="1" applyBorder="1" applyAlignment="1">
      <alignment horizontal="center"/>
    </xf>
    <xf numFmtId="3" fontId="55" fillId="0" borderId="54" xfId="0" applyNumberFormat="1" applyFont="1" applyFill="1" applyBorder="1" applyAlignment="1">
      <alignment horizontal="center"/>
    </xf>
    <xf numFmtId="0" fontId="56" fillId="0" borderId="53" xfId="0" applyFont="1" applyFill="1" applyBorder="1" applyAlignment="1">
      <alignment wrapText="1"/>
    </xf>
    <xf numFmtId="0" fontId="54" fillId="0" borderId="60" xfId="0" applyFont="1" applyFill="1" applyBorder="1" applyAlignment="1">
      <alignment wrapText="1"/>
    </xf>
    <xf numFmtId="0" fontId="56" fillId="0" borderId="15" xfId="0" applyFont="1" applyFill="1" applyBorder="1" applyAlignment="1">
      <alignment wrapText="1"/>
    </xf>
    <xf numFmtId="1" fontId="56" fillId="0" borderId="18" xfId="0" applyNumberFormat="1" applyFont="1" applyFill="1" applyBorder="1" applyAlignment="1">
      <alignment horizontal="center"/>
    </xf>
    <xf numFmtId="172" fontId="56" fillId="0" borderId="16" xfId="0" applyNumberFormat="1" applyFont="1" applyFill="1" applyBorder="1" applyAlignment="1">
      <alignment horizontal="center"/>
    </xf>
    <xf numFmtId="3" fontId="54" fillId="0" borderId="16" xfId="0" applyNumberFormat="1" applyFont="1" applyFill="1" applyBorder="1" applyAlignment="1">
      <alignment horizontal="center"/>
    </xf>
    <xf numFmtId="3" fontId="54" fillId="0" borderId="19" xfId="0" applyNumberFormat="1" applyFont="1" applyFill="1" applyBorder="1" applyAlignment="1">
      <alignment horizontal="center"/>
    </xf>
    <xf numFmtId="0" fontId="54" fillId="0" borderId="53" xfId="0" applyFont="1" applyFill="1" applyBorder="1" applyAlignment="1">
      <alignment/>
    </xf>
    <xf numFmtId="0" fontId="54" fillId="0" borderId="52" xfId="0" applyFont="1" applyFill="1" applyBorder="1" applyAlignment="1">
      <alignment wrapText="1"/>
    </xf>
    <xf numFmtId="0" fontId="54" fillId="0" borderId="48" xfId="0" applyFont="1" applyFill="1" applyBorder="1" applyAlignment="1">
      <alignment wrapText="1"/>
    </xf>
    <xf numFmtId="1" fontId="54" fillId="0" borderId="15" xfId="0" applyNumberFormat="1" applyFont="1" applyFill="1" applyBorder="1" applyAlignment="1">
      <alignment horizontal="center" wrapText="1"/>
    </xf>
    <xf numFmtId="0" fontId="54" fillId="0" borderId="30" xfId="0" applyFont="1" applyFill="1" applyBorder="1" applyAlignment="1">
      <alignment/>
    </xf>
    <xf numFmtId="0" fontId="54" fillId="0" borderId="46" xfId="0" applyFont="1" applyFill="1" applyBorder="1" applyAlignment="1">
      <alignment wrapText="1"/>
    </xf>
    <xf numFmtId="1" fontId="54" fillId="0" borderId="46" xfId="0" applyNumberFormat="1" applyFont="1" applyFill="1" applyBorder="1" applyAlignment="1">
      <alignment horizontal="center"/>
    </xf>
    <xf numFmtId="172" fontId="54" fillId="0" borderId="30" xfId="0" applyNumberFormat="1" applyFont="1" applyFill="1" applyBorder="1" applyAlignment="1">
      <alignment horizontal="center"/>
    </xf>
    <xf numFmtId="0" fontId="54" fillId="0" borderId="49" xfId="54" applyNumberFormat="1" applyFont="1" applyFill="1" applyBorder="1" applyAlignment="1" applyProtection="1">
      <alignment horizontal="left" wrapText="1"/>
      <protection hidden="1"/>
    </xf>
    <xf numFmtId="1" fontId="54" fillId="0" borderId="49" xfId="0" applyNumberFormat="1" applyFont="1" applyFill="1" applyBorder="1" applyAlignment="1">
      <alignment horizontal="center"/>
    </xf>
    <xf numFmtId="1" fontId="56" fillId="0" borderId="46" xfId="0" applyNumberFormat="1" applyFont="1" applyFill="1" applyBorder="1" applyAlignment="1">
      <alignment horizontal="center"/>
    </xf>
    <xf numFmtId="0" fontId="54" fillId="0" borderId="58" xfId="0" applyFont="1" applyFill="1" applyBorder="1" applyAlignment="1">
      <alignment wrapText="1"/>
    </xf>
    <xf numFmtId="1" fontId="56" fillId="0" borderId="58" xfId="0" applyNumberFormat="1" applyFont="1" applyFill="1" applyBorder="1" applyAlignment="1">
      <alignment horizontal="center"/>
    </xf>
    <xf numFmtId="172" fontId="56" fillId="0" borderId="40" xfId="0" applyNumberFormat="1" applyFont="1" applyFill="1" applyBorder="1" applyAlignment="1">
      <alignment horizontal="center"/>
    </xf>
    <xf numFmtId="3" fontId="54" fillId="0" borderId="40" xfId="0" applyNumberFormat="1" applyFont="1" applyFill="1" applyBorder="1" applyAlignment="1">
      <alignment horizontal="center"/>
    </xf>
    <xf numFmtId="3" fontId="54" fillId="0" borderId="42" xfId="0" applyNumberFormat="1" applyFont="1" applyFill="1" applyBorder="1" applyAlignment="1">
      <alignment horizontal="center"/>
    </xf>
    <xf numFmtId="49" fontId="54" fillId="0" borderId="48" xfId="0" applyNumberFormat="1" applyFont="1" applyFill="1" applyBorder="1" applyAlignment="1">
      <alignment horizontal="left" wrapText="1"/>
    </xf>
    <xf numFmtId="0" fontId="55" fillId="0" borderId="52" xfId="0" applyFont="1" applyFill="1" applyBorder="1" applyAlignment="1">
      <alignment/>
    </xf>
    <xf numFmtId="0" fontId="55" fillId="0" borderId="53" xfId="0" applyFont="1" applyFill="1" applyBorder="1" applyAlignment="1">
      <alignment wrapText="1"/>
    </xf>
    <xf numFmtId="1" fontId="55" fillId="0" borderId="53" xfId="0" applyNumberFormat="1" applyFont="1" applyFill="1" applyBorder="1" applyAlignment="1">
      <alignment horizontal="center"/>
    </xf>
    <xf numFmtId="172" fontId="55" fillId="0" borderId="52" xfId="0" applyNumberFormat="1" applyFont="1" applyFill="1" applyBorder="1" applyAlignment="1">
      <alignment horizontal="center"/>
    </xf>
    <xf numFmtId="170" fontId="55" fillId="0" borderId="53" xfId="0" applyNumberFormat="1" applyFont="1" applyFill="1" applyBorder="1" applyAlignment="1">
      <alignment horizontal="center"/>
    </xf>
    <xf numFmtId="0" fontId="56" fillId="0" borderId="49" xfId="0" applyFont="1" applyFill="1" applyBorder="1" applyAlignment="1">
      <alignment/>
    </xf>
    <xf numFmtId="0" fontId="56" fillId="0" borderId="49" xfId="0" applyFont="1" applyFill="1" applyBorder="1" applyAlignment="1">
      <alignment wrapText="1"/>
    </xf>
    <xf numFmtId="1" fontId="56" fillId="0" borderId="48" xfId="0" applyNumberFormat="1" applyFont="1" applyFill="1" applyBorder="1" applyAlignment="1">
      <alignment horizontal="center"/>
    </xf>
    <xf numFmtId="0" fontId="56" fillId="0" borderId="33" xfId="0" applyFont="1" applyFill="1" applyBorder="1" applyAlignment="1">
      <alignment/>
    </xf>
    <xf numFmtId="0" fontId="56" fillId="0" borderId="33" xfId="0" applyFont="1" applyFill="1" applyBorder="1" applyAlignment="1">
      <alignment wrapText="1"/>
    </xf>
    <xf numFmtId="1" fontId="56" fillId="0" borderId="32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/>
    </xf>
    <xf numFmtId="0" fontId="56" fillId="0" borderId="32" xfId="0" applyFont="1" applyFill="1" applyBorder="1" applyAlignment="1">
      <alignment wrapText="1"/>
    </xf>
    <xf numFmtId="190" fontId="54" fillId="0" borderId="22" xfId="54" applyNumberFormat="1" applyFont="1" applyFill="1" applyBorder="1" applyAlignment="1" applyProtection="1">
      <alignment horizontal="center"/>
      <protection hidden="1"/>
    </xf>
    <xf numFmtId="190" fontId="54" fillId="0" borderId="13" xfId="54" applyNumberFormat="1" applyFont="1" applyFill="1" applyBorder="1" applyAlignment="1" applyProtection="1">
      <alignment horizontal="center"/>
      <protection hidden="1"/>
    </xf>
    <xf numFmtId="190" fontId="54" fillId="0" borderId="34" xfId="54" applyNumberFormat="1" applyFont="1" applyFill="1" applyBorder="1" applyAlignment="1" applyProtection="1">
      <alignment horizontal="center"/>
      <protection hidden="1"/>
    </xf>
    <xf numFmtId="190" fontId="54" fillId="0" borderId="35" xfId="54" applyNumberFormat="1" applyFont="1" applyFill="1" applyBorder="1" applyAlignment="1" applyProtection="1">
      <alignment horizontal="center"/>
      <protection hidden="1"/>
    </xf>
    <xf numFmtId="192" fontId="54" fillId="0" borderId="35" xfId="54" applyNumberFormat="1" applyFont="1" applyFill="1" applyBorder="1" applyAlignment="1" applyProtection="1">
      <alignment horizontal="center"/>
      <protection hidden="1"/>
    </xf>
    <xf numFmtId="0" fontId="56" fillId="0" borderId="14" xfId="0" applyFont="1" applyFill="1" applyBorder="1" applyAlignment="1">
      <alignment wrapText="1"/>
    </xf>
    <xf numFmtId="190" fontId="54" fillId="0" borderId="23" xfId="54" applyNumberFormat="1" applyFont="1" applyFill="1" applyBorder="1" applyAlignment="1" applyProtection="1">
      <alignment horizontal="center"/>
      <protection hidden="1"/>
    </xf>
    <xf numFmtId="190" fontId="54" fillId="0" borderId="32" xfId="54" applyNumberFormat="1" applyFont="1" applyFill="1" applyBorder="1" applyAlignment="1" applyProtection="1">
      <alignment horizontal="center"/>
      <protection hidden="1"/>
    </xf>
    <xf numFmtId="170" fontId="55" fillId="0" borderId="18" xfId="0" applyNumberFormat="1" applyFont="1" applyFill="1" applyBorder="1" applyAlignment="1">
      <alignment horizontal="center"/>
    </xf>
    <xf numFmtId="172" fontId="56" fillId="0" borderId="49" xfId="0" applyNumberFormat="1" applyFont="1" applyFill="1" applyBorder="1" applyAlignment="1">
      <alignment horizontal="center"/>
    </xf>
    <xf numFmtId="3" fontId="55" fillId="0" borderId="49" xfId="0" applyNumberFormat="1" applyFont="1" applyFill="1" applyBorder="1" applyAlignment="1">
      <alignment horizontal="center"/>
    </xf>
    <xf numFmtId="3" fontId="55" fillId="0" borderId="50" xfId="0" applyNumberFormat="1" applyFont="1" applyFill="1" applyBorder="1" applyAlignment="1">
      <alignment horizontal="center"/>
    </xf>
    <xf numFmtId="3" fontId="55" fillId="0" borderId="14" xfId="0" applyNumberFormat="1" applyFont="1" applyFill="1" applyBorder="1" applyAlignment="1">
      <alignment horizontal="center"/>
    </xf>
    <xf numFmtId="3" fontId="55" fillId="0" borderId="21" xfId="0" applyNumberFormat="1" applyFont="1" applyFill="1" applyBorder="1" applyAlignment="1">
      <alignment horizontal="center"/>
    </xf>
    <xf numFmtId="0" fontId="54" fillId="0" borderId="10" xfId="54" applyNumberFormat="1" applyFont="1" applyFill="1" applyBorder="1" applyAlignment="1" applyProtection="1">
      <alignment horizontal="left"/>
      <protection hidden="1"/>
    </xf>
    <xf numFmtId="0" fontId="54" fillId="0" borderId="38" xfId="0" applyFont="1" applyFill="1" applyBorder="1" applyAlignment="1">
      <alignment wrapText="1"/>
    </xf>
    <xf numFmtId="1" fontId="56" fillId="0" borderId="13" xfId="0" applyNumberFormat="1" applyFont="1" applyFill="1" applyBorder="1" applyAlignment="1">
      <alignment horizontal="center"/>
    </xf>
    <xf numFmtId="3" fontId="54" fillId="0" borderId="10" xfId="0" applyNumberFormat="1" applyFont="1" applyFill="1" applyBorder="1" applyAlignment="1">
      <alignment horizontal="center"/>
    </xf>
    <xf numFmtId="3" fontId="54" fillId="0" borderId="44" xfId="0" applyNumberFormat="1" applyFont="1" applyFill="1" applyBorder="1" applyAlignment="1">
      <alignment horizontal="center"/>
    </xf>
    <xf numFmtId="0" fontId="54" fillId="0" borderId="23" xfId="0" applyFont="1" applyFill="1" applyBorder="1" applyAlignment="1">
      <alignment wrapText="1"/>
    </xf>
    <xf numFmtId="172" fontId="56" fillId="0" borderId="22" xfId="0" applyNumberFormat="1" applyFont="1" applyFill="1" applyBorder="1" applyAlignment="1">
      <alignment horizontal="center"/>
    </xf>
    <xf numFmtId="1" fontId="54" fillId="0" borderId="58" xfId="0" applyNumberFormat="1" applyFont="1" applyFill="1" applyBorder="1" applyAlignment="1">
      <alignment horizontal="center"/>
    </xf>
    <xf numFmtId="0" fontId="54" fillId="0" borderId="61" xfId="0" applyFont="1" applyFill="1" applyBorder="1" applyAlignment="1">
      <alignment/>
    </xf>
    <xf numFmtId="0" fontId="54" fillId="0" borderId="20" xfId="0" applyFont="1" applyFill="1" applyBorder="1" applyAlignment="1">
      <alignment wrapText="1"/>
    </xf>
    <xf numFmtId="1" fontId="55" fillId="0" borderId="18" xfId="0" applyNumberFormat="1" applyFont="1" applyFill="1" applyBorder="1" applyAlignment="1">
      <alignment horizontal="center"/>
    </xf>
    <xf numFmtId="172" fontId="56" fillId="0" borderId="55" xfId="0" applyNumberFormat="1" applyFont="1" applyFill="1" applyBorder="1" applyAlignment="1">
      <alignment horizontal="center"/>
    </xf>
    <xf numFmtId="3" fontId="55" fillId="0" borderId="16" xfId="0" applyNumberFormat="1" applyFont="1" applyFill="1" applyBorder="1" applyAlignment="1">
      <alignment horizontal="center"/>
    </xf>
    <xf numFmtId="3" fontId="55" fillId="0" borderId="19" xfId="0" applyNumberFormat="1" applyFont="1" applyFill="1" applyBorder="1" applyAlignment="1">
      <alignment horizontal="center"/>
    </xf>
    <xf numFmtId="0" fontId="57" fillId="0" borderId="62" xfId="0" applyFont="1" applyFill="1" applyBorder="1" applyAlignment="1">
      <alignment/>
    </xf>
    <xf numFmtId="0" fontId="54" fillId="0" borderId="25" xfId="0" applyFont="1" applyFill="1" applyBorder="1" applyAlignment="1">
      <alignment wrapText="1"/>
    </xf>
    <xf numFmtId="1" fontId="54" fillId="0" borderId="11" xfId="0" applyNumberFormat="1" applyFont="1" applyFill="1" applyBorder="1" applyAlignment="1">
      <alignment horizontal="center"/>
    </xf>
    <xf numFmtId="3" fontId="54" fillId="0" borderId="25" xfId="0" applyNumberFormat="1" applyFont="1" applyFill="1" applyBorder="1" applyAlignment="1">
      <alignment horizontal="center"/>
    </xf>
    <xf numFmtId="3" fontId="54" fillId="0" borderId="59" xfId="0" applyNumberFormat="1" applyFont="1" applyFill="1" applyBorder="1" applyAlignment="1">
      <alignment horizontal="center"/>
    </xf>
    <xf numFmtId="0" fontId="57" fillId="0" borderId="63" xfId="0" applyFont="1" applyFill="1" applyBorder="1" applyAlignment="1">
      <alignment/>
    </xf>
    <xf numFmtId="1" fontId="54" fillId="0" borderId="18" xfId="0" applyNumberFormat="1" applyFont="1" applyFill="1" applyBorder="1" applyAlignment="1">
      <alignment horizontal="center"/>
    </xf>
    <xf numFmtId="172" fontId="54" fillId="0" borderId="16" xfId="0" applyNumberFormat="1" applyFont="1" applyFill="1" applyBorder="1" applyAlignment="1">
      <alignment horizontal="center"/>
    </xf>
    <xf numFmtId="3" fontId="54" fillId="0" borderId="37" xfId="0" applyNumberFormat="1" applyFont="1" applyFill="1" applyBorder="1" applyAlignment="1">
      <alignment horizontal="center"/>
    </xf>
    <xf numFmtId="3" fontId="54" fillId="0" borderId="64" xfId="0" applyNumberFormat="1" applyFont="1" applyFill="1" applyBorder="1" applyAlignment="1">
      <alignment horizontal="center"/>
    </xf>
    <xf numFmtId="0" fontId="57" fillId="0" borderId="65" xfId="0" applyFont="1" applyFill="1" applyBorder="1" applyAlignment="1">
      <alignment/>
    </xf>
    <xf numFmtId="0" fontId="54" fillId="0" borderId="17" xfId="0" applyFont="1" applyFill="1" applyBorder="1" applyAlignment="1">
      <alignment wrapText="1"/>
    </xf>
    <xf numFmtId="0" fontId="56" fillId="0" borderId="66" xfId="0" applyFont="1" applyFill="1" applyBorder="1" applyAlignment="1">
      <alignment/>
    </xf>
    <xf numFmtId="0" fontId="54" fillId="0" borderId="67" xfId="0" applyFont="1" applyFill="1" applyBorder="1" applyAlignment="1">
      <alignment wrapText="1"/>
    </xf>
    <xf numFmtId="0" fontId="56" fillId="0" borderId="68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1" fontId="54" fillId="0" borderId="69" xfId="0" applyNumberFormat="1" applyFont="1" applyFill="1" applyBorder="1" applyAlignment="1">
      <alignment horizontal="center"/>
    </xf>
    <xf numFmtId="1" fontId="54" fillId="0" borderId="70" xfId="0" applyNumberFormat="1" applyFont="1" applyFill="1" applyBorder="1" applyAlignment="1">
      <alignment horizontal="center"/>
    </xf>
    <xf numFmtId="0" fontId="57" fillId="0" borderId="71" xfId="0" applyFont="1" applyFill="1" applyBorder="1" applyAlignment="1">
      <alignment/>
    </xf>
    <xf numFmtId="0" fontId="54" fillId="0" borderId="11" xfId="0" applyFont="1" applyFill="1" applyBorder="1" applyAlignment="1">
      <alignment wrapText="1"/>
    </xf>
    <xf numFmtId="1" fontId="54" fillId="0" borderId="72" xfId="0" applyNumberFormat="1" applyFont="1" applyFill="1" applyBorder="1" applyAlignment="1">
      <alignment horizontal="center"/>
    </xf>
    <xf numFmtId="1" fontId="54" fillId="0" borderId="73" xfId="0" applyNumberFormat="1" applyFont="1" applyFill="1" applyBorder="1" applyAlignment="1">
      <alignment horizontal="center"/>
    </xf>
    <xf numFmtId="172" fontId="54" fillId="0" borderId="37" xfId="0" applyNumberFormat="1" applyFont="1" applyFill="1" applyBorder="1" applyAlignment="1">
      <alignment horizontal="center"/>
    </xf>
    <xf numFmtId="0" fontId="57" fillId="0" borderId="16" xfId="0" applyFont="1" applyFill="1" applyBorder="1" applyAlignment="1">
      <alignment/>
    </xf>
    <xf numFmtId="1" fontId="54" fillId="0" borderId="61" xfId="0" applyNumberFormat="1" applyFont="1" applyFill="1" applyBorder="1" applyAlignment="1">
      <alignment horizontal="center"/>
    </xf>
    <xf numFmtId="0" fontId="54" fillId="0" borderId="18" xfId="0" applyFont="1" applyFill="1" applyBorder="1" applyAlignment="1">
      <alignment wrapText="1"/>
    </xf>
    <xf numFmtId="170" fontId="55" fillId="0" borderId="15" xfId="0" applyNumberFormat="1" applyFont="1" applyFill="1" applyBorder="1" applyAlignment="1">
      <alignment horizontal="center"/>
    </xf>
    <xf numFmtId="1" fontId="54" fillId="0" borderId="16" xfId="0" applyNumberFormat="1" applyFont="1" applyFill="1" applyBorder="1" applyAlignment="1">
      <alignment horizontal="center"/>
    </xf>
    <xf numFmtId="0" fontId="55" fillId="0" borderId="22" xfId="0" applyFont="1" applyFill="1" applyBorder="1" applyAlignment="1">
      <alignment horizontal="left"/>
    </xf>
    <xf numFmtId="49" fontId="54" fillId="0" borderId="12" xfId="0" applyNumberFormat="1" applyFont="1" applyFill="1" applyBorder="1" applyAlignment="1">
      <alignment/>
    </xf>
    <xf numFmtId="0" fontId="58" fillId="0" borderId="13" xfId="0" applyFont="1" applyFill="1" applyBorder="1" applyAlignment="1">
      <alignment horizontal="justify" vertical="top" wrapText="1"/>
    </xf>
    <xf numFmtId="0" fontId="54" fillId="0" borderId="16" xfId="0" applyFont="1" applyFill="1" applyBorder="1" applyAlignment="1">
      <alignment/>
    </xf>
    <xf numFmtId="0" fontId="54" fillId="0" borderId="10" xfId="54" applyNumberFormat="1" applyFont="1" applyFill="1" applyBorder="1" applyAlignment="1" applyProtection="1">
      <alignment horizontal="right"/>
      <protection hidden="1"/>
    </xf>
    <xf numFmtId="172" fontId="54" fillId="0" borderId="18" xfId="0" applyNumberFormat="1" applyFont="1" applyFill="1" applyBorder="1" applyAlignment="1">
      <alignment horizontal="center"/>
    </xf>
    <xf numFmtId="0" fontId="54" fillId="0" borderId="25" xfId="0" applyFont="1" applyFill="1" applyBorder="1" applyAlignment="1">
      <alignment horizontal="right"/>
    </xf>
    <xf numFmtId="1" fontId="54" fillId="0" borderId="25" xfId="0" applyNumberFormat="1" applyFont="1" applyFill="1" applyBorder="1" applyAlignment="1">
      <alignment horizontal="center"/>
    </xf>
    <xf numFmtId="1" fontId="54" fillId="0" borderId="23" xfId="0" applyNumberFormat="1" applyFont="1" applyFill="1" applyBorder="1" applyAlignment="1">
      <alignment horizontal="center"/>
    </xf>
    <xf numFmtId="172" fontId="0" fillId="0" borderId="32" xfId="0" applyNumberFormat="1" applyFont="1" applyFill="1" applyBorder="1" applyAlignment="1">
      <alignment horizontal="center"/>
    </xf>
    <xf numFmtId="0" fontId="54" fillId="0" borderId="22" xfId="0" applyFont="1" applyFill="1" applyBorder="1" applyAlignment="1">
      <alignment horizontal="right"/>
    </xf>
    <xf numFmtId="1" fontId="54" fillId="0" borderId="22" xfId="0" applyNumberFormat="1" applyFont="1" applyFill="1" applyBorder="1" applyAlignment="1">
      <alignment horizontal="center"/>
    </xf>
    <xf numFmtId="1" fontId="54" fillId="0" borderId="33" xfId="0" applyNumberFormat="1" applyFont="1" applyFill="1" applyBorder="1" applyAlignment="1">
      <alignment horizontal="center"/>
    </xf>
    <xf numFmtId="1" fontId="54" fillId="0" borderId="34" xfId="0" applyNumberFormat="1" applyFont="1" applyFill="1" applyBorder="1" applyAlignment="1">
      <alignment horizontal="center"/>
    </xf>
    <xf numFmtId="172" fontId="54" fillId="0" borderId="35" xfId="0" applyNumberFormat="1" applyFont="1" applyFill="1" applyBorder="1" applyAlignment="1">
      <alignment horizontal="center"/>
    </xf>
    <xf numFmtId="0" fontId="54" fillId="0" borderId="61" xfId="0" applyFont="1" applyFill="1" applyBorder="1" applyAlignment="1">
      <alignment horizontal="right"/>
    </xf>
    <xf numFmtId="1" fontId="54" fillId="0" borderId="74" xfId="0" applyNumberFormat="1" applyFont="1" applyFill="1" applyBorder="1" applyAlignment="1">
      <alignment horizontal="center"/>
    </xf>
    <xf numFmtId="172" fontId="54" fillId="0" borderId="70" xfId="0" applyNumberFormat="1" applyFont="1" applyFill="1" applyBorder="1" applyAlignment="1">
      <alignment horizontal="center"/>
    </xf>
    <xf numFmtId="172" fontId="54" fillId="0" borderId="61" xfId="0" applyNumberFormat="1" applyFont="1" applyFill="1" applyBorder="1" applyAlignment="1">
      <alignment horizontal="center"/>
    </xf>
    <xf numFmtId="1" fontId="54" fillId="0" borderId="12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172" fontId="54" fillId="0" borderId="13" xfId="0" applyNumberFormat="1" applyFont="1" applyFill="1" applyBorder="1" applyAlignment="1">
      <alignment horizontal="center"/>
    </xf>
    <xf numFmtId="0" fontId="54" fillId="0" borderId="33" xfId="0" applyFont="1" applyFill="1" applyBorder="1" applyAlignment="1">
      <alignment horizontal="right"/>
    </xf>
    <xf numFmtId="0" fontId="58" fillId="0" borderId="33" xfId="0" applyFont="1" applyFill="1" applyBorder="1" applyAlignment="1">
      <alignment horizontal="justify" vertical="top" wrapText="1"/>
    </xf>
    <xf numFmtId="0" fontId="54" fillId="0" borderId="32" xfId="0" applyFont="1" applyFill="1" applyBorder="1" applyAlignment="1">
      <alignment horizontal="right"/>
    </xf>
    <xf numFmtId="0" fontId="58" fillId="0" borderId="15" xfId="0" applyFont="1" applyFill="1" applyBorder="1" applyAlignment="1">
      <alignment horizontal="justify" vertical="top" wrapText="1"/>
    </xf>
    <xf numFmtId="172" fontId="56" fillId="0" borderId="32" xfId="0" applyNumberFormat="1" applyFont="1" applyFill="1" applyBorder="1" applyAlignment="1">
      <alignment horizontal="center"/>
    </xf>
    <xf numFmtId="1" fontId="54" fillId="0" borderId="14" xfId="0" applyNumberFormat="1" applyFont="1" applyFill="1" applyBorder="1" applyAlignment="1">
      <alignment horizontal="center"/>
    </xf>
    <xf numFmtId="1" fontId="54" fillId="0" borderId="20" xfId="0" applyNumberFormat="1" applyFont="1" applyFill="1" applyBorder="1" applyAlignment="1">
      <alignment horizontal="center"/>
    </xf>
    <xf numFmtId="172" fontId="54" fillId="0" borderId="15" xfId="0" applyNumberFormat="1" applyFont="1" applyFill="1" applyBorder="1" applyAlignment="1">
      <alignment horizontal="center"/>
    </xf>
    <xf numFmtId="1" fontId="54" fillId="0" borderId="75" xfId="0" applyNumberFormat="1" applyFont="1" applyFill="1" applyBorder="1" applyAlignment="1">
      <alignment horizontal="center"/>
    </xf>
    <xf numFmtId="1" fontId="54" fillId="0" borderId="76" xfId="0" applyNumberFormat="1" applyFont="1" applyFill="1" applyBorder="1" applyAlignment="1">
      <alignment horizontal="center"/>
    </xf>
    <xf numFmtId="0" fontId="54" fillId="0" borderId="18" xfId="0" applyFont="1" applyFill="1" applyBorder="1" applyAlignment="1">
      <alignment/>
    </xf>
    <xf numFmtId="1" fontId="54" fillId="0" borderId="65" xfId="0" applyNumberFormat="1" applyFont="1" applyFill="1" applyBorder="1" applyAlignment="1">
      <alignment horizontal="center"/>
    </xf>
    <xf numFmtId="1" fontId="54" fillId="0" borderId="77" xfId="0" applyNumberFormat="1" applyFont="1" applyFill="1" applyBorder="1" applyAlignment="1">
      <alignment horizontal="center"/>
    </xf>
    <xf numFmtId="0" fontId="54" fillId="0" borderId="24" xfId="0" applyFont="1" applyFill="1" applyBorder="1" applyAlignment="1">
      <alignment/>
    </xf>
    <xf numFmtId="0" fontId="56" fillId="0" borderId="25" xfId="0" applyFont="1" applyFill="1" applyBorder="1" applyAlignment="1">
      <alignment/>
    </xf>
    <xf numFmtId="0" fontId="54" fillId="0" borderId="32" xfId="0" applyFont="1" applyFill="1" applyBorder="1" applyAlignment="1">
      <alignment/>
    </xf>
    <xf numFmtId="0" fontId="56" fillId="0" borderId="32" xfId="0" applyFont="1" applyFill="1" applyBorder="1" applyAlignment="1">
      <alignment/>
    </xf>
    <xf numFmtId="0" fontId="56" fillId="0" borderId="15" xfId="0" applyFont="1" applyFill="1" applyBorder="1" applyAlignment="1">
      <alignment/>
    </xf>
    <xf numFmtId="0" fontId="55" fillId="0" borderId="24" xfId="0" applyFont="1" applyFill="1" applyBorder="1" applyAlignment="1">
      <alignment/>
    </xf>
    <xf numFmtId="1" fontId="55" fillId="0" borderId="24" xfId="0" applyNumberFormat="1" applyFont="1" applyFill="1" applyBorder="1" applyAlignment="1">
      <alignment horizontal="center"/>
    </xf>
    <xf numFmtId="172" fontId="55" fillId="0" borderId="25" xfId="0" applyNumberFormat="1" applyFont="1" applyFill="1" applyBorder="1" applyAlignment="1">
      <alignment horizontal="center"/>
    </xf>
    <xf numFmtId="0" fontId="57" fillId="0" borderId="17" xfId="0" applyFont="1" applyFill="1" applyBorder="1" applyAlignment="1">
      <alignment/>
    </xf>
    <xf numFmtId="0" fontId="57" fillId="0" borderId="18" xfId="0" applyFont="1" applyFill="1" applyBorder="1" applyAlignment="1">
      <alignment wrapText="1"/>
    </xf>
    <xf numFmtId="186" fontId="55" fillId="0" borderId="18" xfId="0" applyNumberFormat="1" applyFont="1" applyFill="1" applyBorder="1" applyAlignment="1">
      <alignment horizontal="center"/>
    </xf>
    <xf numFmtId="0" fontId="57" fillId="0" borderId="13" xfId="0" applyFont="1" applyFill="1" applyBorder="1" applyAlignment="1">
      <alignment wrapText="1"/>
    </xf>
    <xf numFmtId="186" fontId="55" fillId="0" borderId="13" xfId="0" applyNumberFormat="1" applyFont="1" applyFill="1" applyBorder="1" applyAlignment="1">
      <alignment horizontal="center"/>
    </xf>
    <xf numFmtId="172" fontId="55" fillId="0" borderId="13" xfId="0" applyNumberFormat="1" applyFont="1" applyFill="1" applyBorder="1" applyAlignment="1">
      <alignment horizontal="center"/>
    </xf>
    <xf numFmtId="186" fontId="55" fillId="0" borderId="12" xfId="0" applyNumberFormat="1" applyFont="1" applyFill="1" applyBorder="1" applyAlignment="1">
      <alignment horizontal="center"/>
    </xf>
    <xf numFmtId="0" fontId="57" fillId="0" borderId="52" xfId="0" applyFont="1" applyFill="1" applyBorder="1" applyAlignment="1">
      <alignment/>
    </xf>
    <xf numFmtId="0" fontId="55" fillId="0" borderId="53" xfId="0" applyFont="1" applyFill="1" applyBorder="1" applyAlignment="1">
      <alignment/>
    </xf>
    <xf numFmtId="2" fontId="55" fillId="0" borderId="53" xfId="0" applyNumberFormat="1" applyFont="1" applyFill="1" applyBorder="1" applyAlignment="1">
      <alignment horizontal="center"/>
    </xf>
    <xf numFmtId="170" fontId="55" fillId="0" borderId="53" xfId="0" applyNumberFormat="1" applyFont="1" applyFill="1" applyBorder="1" applyAlignment="1">
      <alignment horizontal="center"/>
    </xf>
    <xf numFmtId="3" fontId="57" fillId="0" borderId="52" xfId="0" applyNumberFormat="1" applyFont="1" applyFill="1" applyBorder="1" applyAlignment="1">
      <alignment horizontal="center"/>
    </xf>
    <xf numFmtId="3" fontId="57" fillId="0" borderId="54" xfId="0" applyNumberFormat="1" applyFont="1" applyFill="1" applyBorder="1" applyAlignment="1">
      <alignment horizontal="center"/>
    </xf>
    <xf numFmtId="170" fontId="54" fillId="0" borderId="48" xfId="0" applyNumberFormat="1" applyFont="1" applyFill="1" applyBorder="1" applyAlignment="1">
      <alignment horizontal="center"/>
    </xf>
    <xf numFmtId="170" fontId="54" fillId="0" borderId="32" xfId="0" applyNumberFormat="1" applyFont="1" applyFill="1" applyBorder="1" applyAlignment="1">
      <alignment horizontal="center"/>
    </xf>
    <xf numFmtId="0" fontId="54" fillId="0" borderId="35" xfId="0" applyFont="1" applyFill="1" applyBorder="1" applyAlignment="1">
      <alignment/>
    </xf>
    <xf numFmtId="0" fontId="54" fillId="0" borderId="35" xfId="54" applyNumberFormat="1" applyFont="1" applyFill="1" applyBorder="1" applyAlignment="1" applyProtection="1">
      <alignment horizontal="left" wrapText="1"/>
      <protection hidden="1"/>
    </xf>
    <xf numFmtId="170" fontId="54" fillId="0" borderId="35" xfId="0" applyNumberFormat="1" applyFont="1" applyFill="1" applyBorder="1" applyAlignment="1">
      <alignment horizontal="center"/>
    </xf>
    <xf numFmtId="170" fontId="56" fillId="0" borderId="33" xfId="0" applyNumberFormat="1" applyFont="1" applyFill="1" applyBorder="1" applyAlignment="1">
      <alignment horizontal="center"/>
    </xf>
    <xf numFmtId="0" fontId="54" fillId="0" borderId="23" xfId="54" applyNumberFormat="1" applyFont="1" applyFill="1" applyBorder="1" applyAlignment="1" applyProtection="1">
      <alignment horizontal="left" wrapText="1"/>
      <protection hidden="1"/>
    </xf>
    <xf numFmtId="1" fontId="55" fillId="0" borderId="32" xfId="0" applyNumberFormat="1" applyFont="1" applyFill="1" applyBorder="1" applyAlignment="1">
      <alignment horizontal="center"/>
    </xf>
    <xf numFmtId="172" fontId="57" fillId="0" borderId="22" xfId="0" applyNumberFormat="1" applyFont="1" applyFill="1" applyBorder="1" applyAlignment="1">
      <alignment horizontal="center"/>
    </xf>
    <xf numFmtId="3" fontId="57" fillId="0" borderId="33" xfId="0" applyNumberFormat="1" applyFont="1" applyFill="1" applyBorder="1" applyAlignment="1">
      <alignment horizontal="center"/>
    </xf>
    <xf numFmtId="3" fontId="57" fillId="0" borderId="74" xfId="0" applyNumberFormat="1" applyFont="1" applyFill="1" applyBorder="1" applyAlignment="1">
      <alignment horizontal="center"/>
    </xf>
    <xf numFmtId="1" fontId="55" fillId="0" borderId="13" xfId="0" applyNumberFormat="1" applyFont="1" applyFill="1" applyBorder="1" applyAlignment="1">
      <alignment horizontal="center"/>
    </xf>
    <xf numFmtId="170" fontId="55" fillId="0" borderId="13" xfId="0" applyNumberFormat="1" applyFont="1" applyFill="1" applyBorder="1" applyAlignment="1">
      <alignment horizontal="center"/>
    </xf>
    <xf numFmtId="172" fontId="57" fillId="0" borderId="12" xfId="0" applyNumberFormat="1" applyFont="1" applyFill="1" applyBorder="1" applyAlignment="1">
      <alignment horizontal="center"/>
    </xf>
    <xf numFmtId="3" fontId="57" fillId="0" borderId="12" xfId="0" applyNumberFormat="1" applyFont="1" applyFill="1" applyBorder="1" applyAlignment="1">
      <alignment horizontal="center"/>
    </xf>
    <xf numFmtId="3" fontId="57" fillId="0" borderId="39" xfId="0" applyNumberFormat="1" applyFont="1" applyFill="1" applyBorder="1" applyAlignment="1">
      <alignment horizontal="center"/>
    </xf>
    <xf numFmtId="170" fontId="55" fillId="0" borderId="18" xfId="0" applyNumberFormat="1" applyFont="1" applyFill="1" applyBorder="1" applyAlignment="1">
      <alignment horizontal="center"/>
    </xf>
    <xf numFmtId="170" fontId="55" fillId="0" borderId="16" xfId="0" applyNumberFormat="1" applyFont="1" applyFill="1" applyBorder="1" applyAlignment="1">
      <alignment horizontal="center"/>
    </xf>
    <xf numFmtId="170" fontId="55" fillId="0" borderId="19" xfId="0" applyNumberFormat="1" applyFont="1" applyFill="1" applyBorder="1" applyAlignment="1">
      <alignment horizontal="center"/>
    </xf>
    <xf numFmtId="170" fontId="61" fillId="0" borderId="18" xfId="0" applyNumberFormat="1" applyFont="1" applyFill="1" applyBorder="1" applyAlignment="1">
      <alignment horizontal="center"/>
    </xf>
    <xf numFmtId="170" fontId="54" fillId="0" borderId="16" xfId="0" applyNumberFormat="1" applyFont="1" applyFill="1" applyBorder="1" applyAlignment="1">
      <alignment horizontal="center"/>
    </xf>
    <xf numFmtId="172" fontId="54" fillId="0" borderId="19" xfId="0" applyNumberFormat="1" applyFont="1" applyFill="1" applyBorder="1" applyAlignment="1">
      <alignment horizontal="center"/>
    </xf>
    <xf numFmtId="3" fontId="57" fillId="0" borderId="21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wrapText="1"/>
    </xf>
    <xf numFmtId="192" fontId="58" fillId="0" borderId="18" xfId="54" applyNumberFormat="1" applyFont="1" applyFill="1" applyBorder="1" applyAlignment="1" applyProtection="1">
      <alignment horizontal="center"/>
      <protection hidden="1"/>
    </xf>
    <xf numFmtId="192" fontId="61" fillId="0" borderId="16" xfId="54" applyNumberFormat="1" applyFont="1" applyFill="1" applyBorder="1" applyAlignment="1" applyProtection="1">
      <alignment horizontal="center"/>
      <protection hidden="1"/>
    </xf>
    <xf numFmtId="172" fontId="61" fillId="0" borderId="19" xfId="0" applyNumberFormat="1" applyFont="1" applyFill="1" applyBorder="1" applyAlignment="1">
      <alignment horizontal="center"/>
    </xf>
    <xf numFmtId="0" fontId="61" fillId="0" borderId="30" xfId="0" applyFont="1" applyFill="1" applyBorder="1" applyAlignment="1">
      <alignment wrapText="1"/>
    </xf>
    <xf numFmtId="192" fontId="61" fillId="0" borderId="46" xfId="54" applyNumberFormat="1" applyFont="1" applyFill="1" applyBorder="1" applyAlignment="1" applyProtection="1">
      <alignment horizontal="center"/>
      <protection hidden="1"/>
    </xf>
    <xf numFmtId="192" fontId="61" fillId="0" borderId="30" xfId="54" applyNumberFormat="1" applyFont="1" applyFill="1" applyBorder="1" applyAlignment="1" applyProtection="1">
      <alignment horizontal="center"/>
      <protection hidden="1"/>
    </xf>
    <xf numFmtId="172" fontId="61" fillId="0" borderId="31" xfId="54" applyNumberFormat="1" applyFont="1" applyFill="1" applyBorder="1" applyAlignment="1" applyProtection="1">
      <alignment horizontal="center"/>
      <protection hidden="1"/>
    </xf>
    <xf numFmtId="192" fontId="61" fillId="0" borderId="32" xfId="54" applyNumberFormat="1" applyFont="1" applyFill="1" applyBorder="1" applyAlignment="1" applyProtection="1">
      <alignment horizontal="center"/>
      <protection hidden="1"/>
    </xf>
    <xf numFmtId="192" fontId="61" fillId="0" borderId="22" xfId="54" applyNumberFormat="1" applyFont="1" applyFill="1" applyBorder="1" applyAlignment="1" applyProtection="1">
      <alignment horizontal="center"/>
      <protection hidden="1"/>
    </xf>
    <xf numFmtId="172" fontId="61" fillId="0" borderId="26" xfId="0" applyNumberFormat="1" applyFont="1" applyFill="1" applyBorder="1" applyAlignment="1">
      <alignment horizontal="center"/>
    </xf>
    <xf numFmtId="192" fontId="61" fillId="0" borderId="13" xfId="54" applyNumberFormat="1" applyFont="1" applyFill="1" applyBorder="1" applyAlignment="1" applyProtection="1">
      <alignment horizontal="center"/>
      <protection hidden="1"/>
    </xf>
    <xf numFmtId="192" fontId="61" fillId="0" borderId="12" xfId="54" applyNumberFormat="1" applyFont="1" applyFill="1" applyBorder="1" applyAlignment="1" applyProtection="1">
      <alignment horizontal="center"/>
      <protection hidden="1"/>
    </xf>
    <xf numFmtId="172" fontId="61" fillId="0" borderId="39" xfId="0" applyNumberFormat="1" applyFont="1" applyFill="1" applyBorder="1" applyAlignment="1">
      <alignment horizontal="center"/>
    </xf>
    <xf numFmtId="170" fontId="61" fillId="0" borderId="11" xfId="0" applyNumberFormat="1" applyFont="1" applyFill="1" applyBorder="1" applyAlignment="1">
      <alignment horizontal="center"/>
    </xf>
    <xf numFmtId="170" fontId="54" fillId="0" borderId="10" xfId="0" applyNumberFormat="1" applyFont="1" applyFill="1" applyBorder="1" applyAlignment="1">
      <alignment horizontal="center"/>
    </xf>
    <xf numFmtId="172" fontId="54" fillId="0" borderId="44" xfId="0" applyNumberFormat="1" applyFont="1" applyFill="1" applyBorder="1" applyAlignment="1">
      <alignment horizontal="center"/>
    </xf>
    <xf numFmtId="192" fontId="61" fillId="0" borderId="53" xfId="54" applyNumberFormat="1" applyFont="1" applyFill="1" applyBorder="1" applyAlignment="1" applyProtection="1">
      <alignment horizontal="center"/>
      <protection hidden="1"/>
    </xf>
    <xf numFmtId="189" fontId="61" fillId="0" borderId="52" xfId="54" applyNumberFormat="1" applyFont="1" applyFill="1" applyBorder="1" applyAlignment="1" applyProtection="1">
      <alignment horizontal="center"/>
      <protection hidden="1"/>
    </xf>
    <xf numFmtId="172" fontId="54" fillId="0" borderId="54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/>
    </xf>
    <xf numFmtId="0" fontId="54" fillId="0" borderId="12" xfId="0" applyFont="1" applyFill="1" applyBorder="1" applyAlignment="1">
      <alignment wrapText="1"/>
    </xf>
    <xf numFmtId="192" fontId="61" fillId="0" borderId="48" xfId="54" applyNumberFormat="1" applyFont="1" applyFill="1" applyBorder="1" applyAlignment="1" applyProtection="1">
      <alignment horizontal="center"/>
      <protection hidden="1"/>
    </xf>
    <xf numFmtId="192" fontId="61" fillId="0" borderId="49" xfId="54" applyNumberFormat="1" applyFont="1" applyFill="1" applyBorder="1" applyAlignment="1" applyProtection="1">
      <alignment horizontal="center"/>
      <protection hidden="1"/>
    </xf>
    <xf numFmtId="0" fontId="54" fillId="0" borderId="10" xfId="54" applyNumberFormat="1" applyFont="1" applyFill="1" applyBorder="1" applyAlignment="1" applyProtection="1">
      <alignment horizontal="left" wrapText="1"/>
      <protection hidden="1"/>
    </xf>
    <xf numFmtId="192" fontId="61" fillId="0" borderId="15" xfId="54" applyNumberFormat="1" applyFont="1" applyFill="1" applyBorder="1" applyAlignment="1" applyProtection="1">
      <alignment horizontal="center"/>
      <protection hidden="1"/>
    </xf>
    <xf numFmtId="192" fontId="61" fillId="0" borderId="14" xfId="54" applyNumberFormat="1" applyFont="1" applyFill="1" applyBorder="1" applyAlignment="1" applyProtection="1">
      <alignment horizontal="center"/>
      <protection hidden="1"/>
    </xf>
    <xf numFmtId="172" fontId="54" fillId="0" borderId="21" xfId="0" applyNumberFormat="1" applyFont="1" applyFill="1" applyBorder="1" applyAlignment="1">
      <alignment horizontal="center"/>
    </xf>
    <xf numFmtId="0" fontId="54" fillId="0" borderId="78" xfId="0" applyFont="1" applyFill="1" applyBorder="1" applyAlignment="1">
      <alignment/>
    </xf>
    <xf numFmtId="0" fontId="54" fillId="0" borderId="79" xfId="0" applyFont="1" applyFill="1" applyBorder="1" applyAlignment="1">
      <alignment wrapText="1"/>
    </xf>
    <xf numFmtId="192" fontId="61" fillId="0" borderId="59" xfId="54" applyNumberFormat="1" applyFont="1" applyFill="1" applyBorder="1" applyAlignment="1" applyProtection="1">
      <alignment horizontal="center"/>
      <protection hidden="1"/>
    </xf>
    <xf numFmtId="192" fontId="61" fillId="0" borderId="18" xfId="54" applyNumberFormat="1" applyFont="1" applyFill="1" applyBorder="1" applyAlignment="1" applyProtection="1">
      <alignment horizontal="center"/>
      <protection hidden="1"/>
    </xf>
    <xf numFmtId="192" fontId="61" fillId="0" borderId="17" xfId="54" applyNumberFormat="1" applyFont="1" applyFill="1" applyBorder="1" applyAlignment="1" applyProtection="1">
      <alignment horizontal="center"/>
      <protection hidden="1"/>
    </xf>
    <xf numFmtId="0" fontId="56" fillId="0" borderId="27" xfId="0" applyFont="1" applyFill="1" applyBorder="1" applyAlignment="1">
      <alignment/>
    </xf>
    <xf numFmtId="192" fontId="61" fillId="0" borderId="35" xfId="54" applyNumberFormat="1" applyFont="1" applyFill="1" applyBorder="1" applyAlignment="1" applyProtection="1">
      <alignment horizontal="center"/>
      <protection hidden="1"/>
    </xf>
    <xf numFmtId="192" fontId="61" fillId="0" borderId="10" xfId="54" applyNumberFormat="1" applyFont="1" applyFill="1" applyBorder="1" applyAlignment="1" applyProtection="1">
      <alignment horizontal="center"/>
      <protection hidden="1"/>
    </xf>
    <xf numFmtId="49" fontId="56" fillId="0" borderId="22" xfId="0" applyNumberFormat="1" applyFont="1" applyFill="1" applyBorder="1" applyAlignment="1">
      <alignment wrapText="1"/>
    </xf>
    <xf numFmtId="172" fontId="54" fillId="0" borderId="39" xfId="0" applyNumberFormat="1" applyFont="1" applyFill="1" applyBorder="1" applyAlignment="1">
      <alignment horizontal="center"/>
    </xf>
    <xf numFmtId="192" fontId="61" fillId="0" borderId="11" xfId="54" applyNumberFormat="1" applyFont="1" applyFill="1" applyBorder="1" applyAlignment="1" applyProtection="1">
      <alignment horizontal="center"/>
      <protection hidden="1"/>
    </xf>
    <xf numFmtId="0" fontId="56" fillId="0" borderId="37" xfId="0" applyFont="1" applyFill="1" applyBorder="1" applyAlignment="1">
      <alignment/>
    </xf>
    <xf numFmtId="49" fontId="56" fillId="0" borderId="37" xfId="0" applyNumberFormat="1" applyFont="1" applyFill="1" applyBorder="1" applyAlignment="1">
      <alignment wrapText="1"/>
    </xf>
    <xf numFmtId="192" fontId="61" fillId="0" borderId="41" xfId="54" applyNumberFormat="1" applyFont="1" applyFill="1" applyBorder="1" applyAlignment="1" applyProtection="1">
      <alignment horizontal="center"/>
      <protection hidden="1"/>
    </xf>
    <xf numFmtId="192" fontId="61" fillId="0" borderId="37" xfId="54" applyNumberFormat="1" applyFont="1" applyFill="1" applyBorder="1" applyAlignment="1" applyProtection="1">
      <alignment horizontal="center"/>
      <protection hidden="1"/>
    </xf>
    <xf numFmtId="49" fontId="54" fillId="0" borderId="16" xfId="0" applyNumberFormat="1" applyFont="1" applyFill="1" applyBorder="1" applyAlignment="1">
      <alignment wrapText="1"/>
    </xf>
    <xf numFmtId="172" fontId="54" fillId="0" borderId="64" xfId="0" applyNumberFormat="1" applyFont="1" applyFill="1" applyBorder="1" applyAlignment="1">
      <alignment horizontal="center"/>
    </xf>
    <xf numFmtId="49" fontId="54" fillId="0" borderId="52" xfId="0" applyNumberFormat="1" applyFont="1" applyFill="1" applyBorder="1" applyAlignment="1">
      <alignment wrapText="1"/>
    </xf>
    <xf numFmtId="191" fontId="61" fillId="0" borderId="53" xfId="54" applyNumberFormat="1" applyFont="1" applyFill="1" applyBorder="1" applyAlignment="1" applyProtection="1">
      <alignment horizontal="center"/>
      <protection hidden="1"/>
    </xf>
    <xf numFmtId="191" fontId="61" fillId="0" borderId="52" xfId="54" applyNumberFormat="1" applyFont="1" applyFill="1" applyBorder="1" applyAlignment="1" applyProtection="1">
      <alignment horizontal="center"/>
      <protection hidden="1"/>
    </xf>
    <xf numFmtId="191" fontId="61" fillId="0" borderId="57" xfId="54" applyNumberFormat="1" applyFont="1" applyFill="1" applyBorder="1" applyAlignment="1" applyProtection="1">
      <alignment horizontal="center"/>
      <protection hidden="1"/>
    </xf>
    <xf numFmtId="49" fontId="56" fillId="0" borderId="33" xfId="0" applyNumberFormat="1" applyFont="1" applyFill="1" applyBorder="1" applyAlignment="1">
      <alignment wrapText="1"/>
    </xf>
    <xf numFmtId="191" fontId="61" fillId="0" borderId="35" xfId="54" applyNumberFormat="1" applyFont="1" applyFill="1" applyBorder="1" applyAlignment="1" applyProtection="1">
      <alignment horizontal="center"/>
      <protection hidden="1"/>
    </xf>
    <xf numFmtId="192" fontId="61" fillId="0" borderId="33" xfId="54" applyNumberFormat="1" applyFont="1" applyFill="1" applyBorder="1" applyAlignment="1" applyProtection="1">
      <alignment horizontal="center"/>
      <protection hidden="1"/>
    </xf>
    <xf numFmtId="172" fontId="61" fillId="0" borderId="50" xfId="0" applyNumberFormat="1" applyFont="1" applyFill="1" applyBorder="1" applyAlignment="1">
      <alignment horizontal="center"/>
    </xf>
    <xf numFmtId="172" fontId="61" fillId="0" borderId="36" xfId="0" applyNumberFormat="1" applyFont="1" applyFill="1" applyBorder="1" applyAlignment="1">
      <alignment horizontal="center"/>
    </xf>
    <xf numFmtId="0" fontId="56" fillId="0" borderId="40" xfId="0" applyFont="1" applyFill="1" applyBorder="1" applyAlignment="1">
      <alignment/>
    </xf>
    <xf numFmtId="49" fontId="56" fillId="0" borderId="40" xfId="0" applyNumberFormat="1" applyFont="1" applyFill="1" applyBorder="1" applyAlignment="1">
      <alignment wrapText="1"/>
    </xf>
    <xf numFmtId="172" fontId="54" fillId="0" borderId="36" xfId="0" applyNumberFormat="1" applyFont="1" applyFill="1" applyBorder="1" applyAlignment="1">
      <alignment horizontal="center"/>
    </xf>
    <xf numFmtId="49" fontId="56" fillId="0" borderId="14" xfId="0" applyNumberFormat="1" applyFont="1" applyFill="1" applyBorder="1" applyAlignment="1">
      <alignment wrapText="1"/>
    </xf>
    <xf numFmtId="0" fontId="54" fillId="0" borderId="27" xfId="0" applyFont="1" applyFill="1" applyBorder="1" applyAlignment="1">
      <alignment wrapText="1"/>
    </xf>
    <xf numFmtId="192" fontId="61" fillId="0" borderId="52" xfId="54" applyNumberFormat="1" applyFont="1" applyFill="1" applyBorder="1" applyAlignment="1" applyProtection="1">
      <alignment horizontal="center"/>
      <protection hidden="1"/>
    </xf>
    <xf numFmtId="192" fontId="61" fillId="0" borderId="57" xfId="54" applyNumberFormat="1" applyFont="1" applyFill="1" applyBorder="1" applyAlignment="1" applyProtection="1">
      <alignment horizontal="center"/>
      <protection hidden="1"/>
    </xf>
    <xf numFmtId="49" fontId="54" fillId="0" borderId="22" xfId="0" applyNumberFormat="1" applyFont="1" applyFill="1" applyBorder="1" applyAlignment="1">
      <alignment wrapText="1"/>
    </xf>
    <xf numFmtId="172" fontId="55" fillId="0" borderId="26" xfId="0" applyNumberFormat="1" applyFont="1" applyFill="1" applyBorder="1" applyAlignment="1">
      <alignment horizontal="center"/>
    </xf>
    <xf numFmtId="49" fontId="56" fillId="0" borderId="12" xfId="0" applyNumberFormat="1" applyFont="1" applyFill="1" applyBorder="1" applyAlignment="1">
      <alignment wrapText="1"/>
    </xf>
    <xf numFmtId="172" fontId="61" fillId="0" borderId="42" xfId="0" applyNumberFormat="1" applyFont="1" applyFill="1" applyBorder="1" applyAlignment="1">
      <alignment horizontal="center"/>
    </xf>
    <xf numFmtId="172" fontId="54" fillId="0" borderId="26" xfId="0" applyNumberFormat="1" applyFont="1" applyFill="1" applyBorder="1" applyAlignment="1">
      <alignment horizontal="center"/>
    </xf>
    <xf numFmtId="49" fontId="54" fillId="0" borderId="33" xfId="0" applyNumberFormat="1" applyFont="1" applyFill="1" applyBorder="1" applyAlignment="1">
      <alignment wrapText="1"/>
    </xf>
    <xf numFmtId="0" fontId="54" fillId="0" borderId="33" xfId="0" applyFont="1" applyFill="1" applyBorder="1" applyAlignment="1">
      <alignment wrapText="1"/>
    </xf>
    <xf numFmtId="192" fontId="61" fillId="0" borderId="11" xfId="0" applyNumberFormat="1" applyFont="1" applyFill="1" applyBorder="1" applyAlignment="1">
      <alignment horizontal="center"/>
    </xf>
    <xf numFmtId="0" fontId="54" fillId="0" borderId="30" xfId="0" applyFont="1" applyFill="1" applyBorder="1" applyAlignment="1">
      <alignment wrapText="1"/>
    </xf>
    <xf numFmtId="192" fontId="61" fillId="0" borderId="53" xfId="0" applyNumberFormat="1" applyFont="1" applyFill="1" applyBorder="1" applyAlignment="1">
      <alignment horizontal="center"/>
    </xf>
    <xf numFmtId="192" fontId="61" fillId="0" borderId="10" xfId="0" applyNumberFormat="1" applyFont="1" applyFill="1" applyBorder="1" applyAlignment="1">
      <alignment horizontal="center"/>
    </xf>
    <xf numFmtId="172" fontId="61" fillId="0" borderId="44" xfId="0" applyNumberFormat="1" applyFont="1" applyFill="1" applyBorder="1" applyAlignment="1">
      <alignment horizontal="center"/>
    </xf>
    <xf numFmtId="0" fontId="54" fillId="0" borderId="14" xfId="0" applyFont="1" applyFill="1" applyBorder="1" applyAlignment="1">
      <alignment wrapText="1"/>
    </xf>
    <xf numFmtId="192" fontId="61" fillId="0" borderId="15" xfId="0" applyNumberFormat="1" applyFont="1" applyFill="1" applyBorder="1" applyAlignment="1">
      <alignment horizontal="center"/>
    </xf>
    <xf numFmtId="172" fontId="54" fillId="0" borderId="34" xfId="0" applyNumberFormat="1" applyFont="1" applyFill="1" applyBorder="1" applyAlignment="1">
      <alignment horizontal="center"/>
    </xf>
    <xf numFmtId="172" fontId="54" fillId="0" borderId="20" xfId="0" applyNumberFormat="1" applyFont="1" applyFill="1" applyBorder="1" applyAlignment="1">
      <alignment horizontal="center"/>
    </xf>
    <xf numFmtId="0" fontId="55" fillId="0" borderId="15" xfId="0" applyFont="1" applyFill="1" applyBorder="1" applyAlignment="1">
      <alignment wrapText="1"/>
    </xf>
    <xf numFmtId="192" fontId="62" fillId="0" borderId="15" xfId="54" applyNumberFormat="1" applyFont="1" applyFill="1" applyBorder="1" applyAlignment="1" applyProtection="1">
      <alignment horizontal="center"/>
      <protection hidden="1"/>
    </xf>
    <xf numFmtId="172" fontId="61" fillId="0" borderId="52" xfId="54" applyNumberFormat="1" applyFont="1" applyFill="1" applyBorder="1" applyAlignment="1" applyProtection="1">
      <alignment horizontal="center"/>
      <protection hidden="1"/>
    </xf>
    <xf numFmtId="3" fontId="54" fillId="0" borderId="27" xfId="0" applyNumberFormat="1" applyFont="1" applyFill="1" applyBorder="1" applyAlignment="1">
      <alignment horizontal="center"/>
    </xf>
    <xf numFmtId="3" fontId="54" fillId="0" borderId="80" xfId="0" applyNumberFormat="1" applyFont="1" applyFill="1" applyBorder="1" applyAlignment="1">
      <alignment horizontal="center"/>
    </xf>
    <xf numFmtId="172" fontId="61" fillId="0" borderId="49" xfId="0" applyNumberFormat="1" applyFont="1" applyFill="1" applyBorder="1" applyAlignment="1">
      <alignment horizontal="center"/>
    </xf>
    <xf numFmtId="0" fontId="56" fillId="0" borderId="40" xfId="0" applyFont="1" applyFill="1" applyBorder="1" applyAlignment="1">
      <alignment wrapText="1"/>
    </xf>
    <xf numFmtId="192" fontId="61" fillId="0" borderId="51" xfId="54" applyNumberFormat="1" applyFont="1" applyFill="1" applyBorder="1" applyAlignment="1" applyProtection="1">
      <alignment horizontal="center"/>
      <protection hidden="1"/>
    </xf>
    <xf numFmtId="192" fontId="61" fillId="0" borderId="58" xfId="54" applyNumberFormat="1" applyFont="1" applyFill="1" applyBorder="1" applyAlignment="1" applyProtection="1">
      <alignment horizontal="center"/>
      <protection hidden="1"/>
    </xf>
    <xf numFmtId="172" fontId="61" fillId="0" borderId="40" xfId="0" applyNumberFormat="1" applyFont="1" applyFill="1" applyBorder="1" applyAlignment="1">
      <alignment horizontal="center"/>
    </xf>
    <xf numFmtId="172" fontId="61" fillId="0" borderId="14" xfId="0" applyNumberFormat="1" applyFont="1" applyFill="1" applyBorder="1" applyAlignment="1">
      <alignment horizontal="center"/>
    </xf>
    <xf numFmtId="0" fontId="54" fillId="0" borderId="10" xfId="0" applyFont="1" applyFill="1" applyBorder="1" applyAlignment="1">
      <alignment wrapText="1"/>
    </xf>
    <xf numFmtId="172" fontId="61" fillId="0" borderId="37" xfId="0" applyNumberFormat="1" applyFont="1" applyFill="1" applyBorder="1" applyAlignment="1">
      <alignment horizontal="center"/>
    </xf>
    <xf numFmtId="0" fontId="54" fillId="0" borderId="52" xfId="54" applyNumberFormat="1" applyFont="1" applyFill="1" applyBorder="1" applyAlignment="1" applyProtection="1">
      <alignment horizontal="left" wrapText="1"/>
      <protection hidden="1"/>
    </xf>
    <xf numFmtId="0" fontId="56" fillId="0" borderId="49" xfId="54" applyNumberFormat="1" applyFont="1" applyFill="1" applyBorder="1" applyAlignment="1" applyProtection="1">
      <alignment horizontal="left" wrapText="1"/>
      <protection hidden="1"/>
    </xf>
    <xf numFmtId="192" fontId="61" fillId="0" borderId="47" xfId="0" applyNumberFormat="1" applyFont="1" applyFill="1" applyBorder="1" applyAlignment="1">
      <alignment horizontal="center"/>
    </xf>
    <xf numFmtId="172" fontId="61" fillId="0" borderId="22" xfId="0" applyNumberFormat="1" applyFont="1" applyFill="1" applyBorder="1" applyAlignment="1">
      <alignment horizontal="center"/>
    </xf>
    <xf numFmtId="3" fontId="61" fillId="0" borderId="22" xfId="0" applyNumberFormat="1" applyFont="1" applyFill="1" applyBorder="1" applyAlignment="1">
      <alignment horizontal="center"/>
    </xf>
    <xf numFmtId="3" fontId="61" fillId="0" borderId="26" xfId="0" applyNumberFormat="1" applyFont="1" applyFill="1" applyBorder="1" applyAlignment="1">
      <alignment horizontal="center"/>
    </xf>
    <xf numFmtId="0" fontId="56" fillId="0" borderId="14" xfId="54" applyNumberFormat="1" applyFont="1" applyFill="1" applyBorder="1" applyAlignment="1" applyProtection="1">
      <alignment horizontal="left" wrapText="1"/>
      <protection hidden="1"/>
    </xf>
    <xf numFmtId="192" fontId="61" fillId="0" borderId="20" xfId="0" applyNumberFormat="1" applyFont="1" applyFill="1" applyBorder="1" applyAlignment="1">
      <alignment horizontal="center"/>
    </xf>
    <xf numFmtId="3" fontId="61" fillId="0" borderId="14" xfId="0" applyNumberFormat="1" applyFont="1" applyFill="1" applyBorder="1" applyAlignment="1">
      <alignment horizontal="center"/>
    </xf>
    <xf numFmtId="3" fontId="61" fillId="0" borderId="21" xfId="0" applyNumberFormat="1" applyFont="1" applyFill="1" applyBorder="1" applyAlignment="1">
      <alignment horizontal="center"/>
    </xf>
    <xf numFmtId="192" fontId="61" fillId="0" borderId="0" xfId="0" applyNumberFormat="1" applyFont="1" applyFill="1" applyBorder="1" applyAlignment="1">
      <alignment horizontal="center"/>
    </xf>
    <xf numFmtId="192" fontId="61" fillId="0" borderId="13" xfId="0" applyNumberFormat="1" applyFont="1" applyFill="1" applyBorder="1" applyAlignment="1">
      <alignment horizontal="center"/>
    </xf>
    <xf numFmtId="172" fontId="61" fillId="0" borderId="12" xfId="0" applyNumberFormat="1" applyFont="1" applyFill="1" applyBorder="1" applyAlignment="1">
      <alignment horizontal="center"/>
    </xf>
    <xf numFmtId="192" fontId="61" fillId="0" borderId="57" xfId="0" applyNumberFormat="1" applyFont="1" applyFill="1" applyBorder="1" applyAlignment="1">
      <alignment horizontal="center"/>
    </xf>
    <xf numFmtId="192" fontId="61" fillId="0" borderId="52" xfId="0" applyNumberFormat="1" applyFont="1" applyFill="1" applyBorder="1" applyAlignment="1">
      <alignment horizontal="center"/>
    </xf>
    <xf numFmtId="189" fontId="61" fillId="0" borderId="57" xfId="0" applyNumberFormat="1" applyFont="1" applyFill="1" applyBorder="1" applyAlignment="1">
      <alignment horizontal="center"/>
    </xf>
    <xf numFmtId="172" fontId="61" fillId="0" borderId="47" xfId="0" applyNumberFormat="1" applyFont="1" applyFill="1" applyBorder="1" applyAlignment="1">
      <alignment horizontal="center"/>
    </xf>
    <xf numFmtId="3" fontId="61" fillId="0" borderId="49" xfId="0" applyNumberFormat="1" applyFont="1" applyFill="1" applyBorder="1" applyAlignment="1">
      <alignment horizontal="center"/>
    </xf>
    <xf numFmtId="3" fontId="61" fillId="0" borderId="50" xfId="0" applyNumberFormat="1" applyFont="1" applyFill="1" applyBorder="1" applyAlignment="1">
      <alignment horizontal="center"/>
    </xf>
    <xf numFmtId="0" fontId="56" fillId="0" borderId="22" xfId="0" applyFont="1" applyFill="1" applyBorder="1" applyAlignment="1">
      <alignment wrapText="1"/>
    </xf>
    <xf numFmtId="192" fontId="61" fillId="0" borderId="34" xfId="0" applyNumberFormat="1" applyFont="1" applyFill="1" applyBorder="1" applyAlignment="1">
      <alignment horizontal="center"/>
    </xf>
    <xf numFmtId="172" fontId="61" fillId="0" borderId="23" xfId="0" applyNumberFormat="1" applyFont="1" applyFill="1" applyBorder="1" applyAlignment="1">
      <alignment horizontal="center"/>
    </xf>
    <xf numFmtId="3" fontId="61" fillId="0" borderId="33" xfId="0" applyNumberFormat="1" applyFont="1" applyFill="1" applyBorder="1" applyAlignment="1">
      <alignment horizontal="center"/>
    </xf>
    <xf numFmtId="172" fontId="61" fillId="0" borderId="34" xfId="0" applyNumberFormat="1" applyFont="1" applyFill="1" applyBorder="1" applyAlignment="1">
      <alignment horizontal="center"/>
    </xf>
    <xf numFmtId="192" fontId="61" fillId="0" borderId="23" xfId="0" applyNumberFormat="1" applyFont="1" applyFill="1" applyBorder="1" applyAlignment="1">
      <alignment horizontal="center"/>
    </xf>
    <xf numFmtId="172" fontId="61" fillId="0" borderId="0" xfId="0" applyNumberFormat="1" applyFont="1" applyFill="1" applyBorder="1" applyAlignment="1">
      <alignment horizontal="center"/>
    </xf>
    <xf numFmtId="3" fontId="61" fillId="0" borderId="37" xfId="0" applyNumberFormat="1" applyFont="1" applyFill="1" applyBorder="1" applyAlignment="1">
      <alignment horizontal="center"/>
    </xf>
    <xf numFmtId="3" fontId="61" fillId="0" borderId="64" xfId="0" applyNumberFormat="1" applyFont="1" applyFill="1" applyBorder="1" applyAlignment="1">
      <alignment horizontal="center"/>
    </xf>
    <xf numFmtId="192" fontId="61" fillId="0" borderId="34" xfId="54" applyNumberFormat="1" applyFont="1" applyFill="1" applyBorder="1" applyAlignment="1" applyProtection="1">
      <alignment horizontal="center"/>
      <protection hidden="1"/>
    </xf>
    <xf numFmtId="4" fontId="61" fillId="0" borderId="34" xfId="0" applyNumberFormat="1" applyFont="1" applyFill="1" applyBorder="1" applyAlignment="1">
      <alignment horizontal="center"/>
    </xf>
    <xf numFmtId="3" fontId="62" fillId="0" borderId="36" xfId="0" applyNumberFormat="1" applyFont="1" applyFill="1" applyBorder="1" applyAlignment="1">
      <alignment horizontal="center"/>
    </xf>
    <xf numFmtId="3" fontId="61" fillId="0" borderId="36" xfId="0" applyNumberFormat="1" applyFont="1" applyFill="1" applyBorder="1" applyAlignment="1">
      <alignment horizontal="center"/>
    </xf>
    <xf numFmtId="3" fontId="61" fillId="0" borderId="12" xfId="0" applyNumberFormat="1" applyFont="1" applyFill="1" applyBorder="1" applyAlignment="1">
      <alignment horizontal="center"/>
    </xf>
    <xf numFmtId="3" fontId="61" fillId="0" borderId="39" xfId="0" applyNumberFormat="1" applyFont="1" applyFill="1" applyBorder="1" applyAlignment="1">
      <alignment horizontal="center"/>
    </xf>
    <xf numFmtId="192" fontId="61" fillId="0" borderId="0" xfId="54" applyNumberFormat="1" applyFont="1" applyFill="1" applyBorder="1" applyAlignment="1" applyProtection="1">
      <alignment horizontal="center"/>
      <protection hidden="1"/>
    </xf>
    <xf numFmtId="172" fontId="61" fillId="0" borderId="38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wrapText="1"/>
    </xf>
    <xf numFmtId="192" fontId="61" fillId="0" borderId="38" xfId="54" applyNumberFormat="1" applyFont="1" applyFill="1" applyBorder="1" applyAlignment="1" applyProtection="1">
      <alignment horizontal="center"/>
      <protection hidden="1"/>
    </xf>
    <xf numFmtId="192" fontId="61" fillId="0" borderId="20" xfId="54" applyNumberFormat="1" applyFont="1" applyFill="1" applyBorder="1" applyAlignment="1" applyProtection="1">
      <alignment horizontal="center"/>
      <protection hidden="1"/>
    </xf>
    <xf numFmtId="172" fontId="61" fillId="0" borderId="20" xfId="0" applyNumberFormat="1" applyFont="1" applyFill="1" applyBorder="1" applyAlignment="1">
      <alignment horizontal="center"/>
    </xf>
    <xf numFmtId="3" fontId="61" fillId="0" borderId="16" xfId="0" applyNumberFormat="1" applyFont="1" applyFill="1" applyBorder="1" applyAlignment="1">
      <alignment horizontal="center"/>
    </xf>
    <xf numFmtId="3" fontId="61" fillId="0" borderId="52" xfId="0" applyNumberFormat="1" applyFont="1" applyFill="1" applyBorder="1" applyAlignment="1">
      <alignment horizontal="center"/>
    </xf>
    <xf numFmtId="3" fontId="61" fillId="0" borderId="54" xfId="0" applyNumberFormat="1" applyFont="1" applyFill="1" applyBorder="1" applyAlignment="1">
      <alignment horizontal="center"/>
    </xf>
    <xf numFmtId="0" fontId="56" fillId="0" borderId="48" xfId="0" applyFont="1" applyFill="1" applyBorder="1" applyAlignment="1">
      <alignment wrapText="1"/>
    </xf>
    <xf numFmtId="172" fontId="54" fillId="0" borderId="47" xfId="0" applyNumberFormat="1" applyFont="1" applyFill="1" applyBorder="1" applyAlignment="1">
      <alignment horizontal="center"/>
    </xf>
    <xf numFmtId="0" fontId="56" fillId="0" borderId="37" xfId="0" applyFont="1" applyFill="1" applyBorder="1" applyAlignment="1">
      <alignment wrapText="1"/>
    </xf>
    <xf numFmtId="192" fontId="61" fillId="0" borderId="81" xfId="0" applyNumberFormat="1" applyFont="1" applyFill="1" applyBorder="1" applyAlignment="1">
      <alignment horizontal="center"/>
    </xf>
    <xf numFmtId="192" fontId="61" fillId="0" borderId="32" xfId="0" applyNumberFormat="1" applyFont="1" applyFill="1" applyBorder="1" applyAlignment="1">
      <alignment horizontal="center"/>
    </xf>
    <xf numFmtId="192" fontId="61" fillId="0" borderId="22" xfId="0" applyNumberFormat="1" applyFont="1" applyFill="1" applyBorder="1" applyAlignment="1">
      <alignment horizontal="center"/>
    </xf>
    <xf numFmtId="192" fontId="61" fillId="0" borderId="40" xfId="0" applyNumberFormat="1" applyFont="1" applyFill="1" applyBorder="1" applyAlignment="1">
      <alignment horizontal="center"/>
    </xf>
    <xf numFmtId="3" fontId="61" fillId="0" borderId="40" xfId="0" applyNumberFormat="1" applyFont="1" applyFill="1" applyBorder="1" applyAlignment="1">
      <alignment horizontal="center"/>
    </xf>
    <xf numFmtId="0" fontId="54" fillId="0" borderId="82" xfId="0" applyFont="1" applyFill="1" applyBorder="1" applyAlignment="1">
      <alignment/>
    </xf>
    <xf numFmtId="0" fontId="54" fillId="0" borderId="83" xfId="0" applyFont="1" applyFill="1" applyBorder="1" applyAlignment="1">
      <alignment wrapText="1"/>
    </xf>
    <xf numFmtId="0" fontId="56" fillId="0" borderId="84" xfId="0" applyFont="1" applyFill="1" applyBorder="1" applyAlignment="1">
      <alignment wrapText="1"/>
    </xf>
    <xf numFmtId="192" fontId="61" fillId="0" borderId="67" xfId="0" applyNumberFormat="1" applyFont="1" applyFill="1" applyBorder="1" applyAlignment="1">
      <alignment horizontal="center"/>
    </xf>
    <xf numFmtId="0" fontId="56" fillId="0" borderId="85" xfId="0" applyFont="1" applyFill="1" applyBorder="1" applyAlignment="1">
      <alignment/>
    </xf>
    <xf numFmtId="0" fontId="56" fillId="0" borderId="86" xfId="0" applyFont="1" applyFill="1" applyBorder="1" applyAlignment="1">
      <alignment wrapText="1"/>
    </xf>
    <xf numFmtId="192" fontId="61" fillId="0" borderId="87" xfId="0" applyNumberFormat="1" applyFont="1" applyFill="1" applyBorder="1" applyAlignment="1">
      <alignment horizontal="center"/>
    </xf>
    <xf numFmtId="172" fontId="61" fillId="0" borderId="51" xfId="0" applyNumberFormat="1" applyFont="1" applyFill="1" applyBorder="1" applyAlignment="1">
      <alignment horizontal="center"/>
    </xf>
    <xf numFmtId="0" fontId="54" fillId="0" borderId="18" xfId="0" applyNumberFormat="1" applyFont="1" applyFill="1" applyBorder="1" applyAlignment="1">
      <alignment wrapText="1"/>
    </xf>
    <xf numFmtId="192" fontId="61" fillId="0" borderId="88" xfId="0" applyNumberFormat="1" applyFont="1" applyFill="1" applyBorder="1" applyAlignment="1">
      <alignment horizontal="center"/>
    </xf>
    <xf numFmtId="192" fontId="61" fillId="0" borderId="77" xfId="0" applyNumberFormat="1" applyFont="1" applyFill="1" applyBorder="1" applyAlignment="1">
      <alignment horizontal="center"/>
    </xf>
    <xf numFmtId="192" fontId="61" fillId="0" borderId="16" xfId="0" applyNumberFormat="1" applyFont="1" applyFill="1" applyBorder="1" applyAlignment="1">
      <alignment horizontal="center"/>
    </xf>
    <xf numFmtId="172" fontId="61" fillId="0" borderId="17" xfId="0" applyNumberFormat="1" applyFont="1" applyFill="1" applyBorder="1" applyAlignment="1">
      <alignment horizontal="center"/>
    </xf>
    <xf numFmtId="192" fontId="61" fillId="0" borderId="18" xfId="0" applyNumberFormat="1" applyFont="1" applyFill="1" applyBorder="1" applyAlignment="1">
      <alignment horizontal="center"/>
    </xf>
    <xf numFmtId="0" fontId="54" fillId="0" borderId="32" xfId="0" applyNumberFormat="1" applyFont="1" applyFill="1" applyBorder="1" applyAlignment="1">
      <alignment wrapText="1"/>
    </xf>
    <xf numFmtId="192" fontId="61" fillId="0" borderId="14" xfId="0" applyNumberFormat="1" applyFont="1" applyFill="1" applyBorder="1" applyAlignment="1">
      <alignment horizontal="center"/>
    </xf>
    <xf numFmtId="192" fontId="61" fillId="0" borderId="35" xfId="0" applyNumberFormat="1" applyFont="1" applyFill="1" applyBorder="1" applyAlignment="1">
      <alignment horizontal="center"/>
    </xf>
    <xf numFmtId="0" fontId="56" fillId="0" borderId="35" xfId="0" applyFont="1" applyFill="1" applyBorder="1" applyAlignment="1">
      <alignment/>
    </xf>
    <xf numFmtId="3" fontId="54" fillId="0" borderId="74" xfId="0" applyNumberFormat="1" applyFont="1" applyFill="1" applyBorder="1" applyAlignment="1">
      <alignment horizontal="center"/>
    </xf>
    <xf numFmtId="0" fontId="54" fillId="0" borderId="41" xfId="0" applyFont="1" applyFill="1" applyBorder="1" applyAlignment="1">
      <alignment/>
    </xf>
    <xf numFmtId="49" fontId="54" fillId="0" borderId="12" xfId="0" applyNumberFormat="1" applyFont="1" applyFill="1" applyBorder="1" applyAlignment="1">
      <alignment wrapText="1"/>
    </xf>
    <xf numFmtId="192" fontId="61" fillId="0" borderId="41" xfId="0" applyNumberFormat="1" applyFont="1" applyFill="1" applyBorder="1" applyAlignment="1">
      <alignment horizontal="center"/>
    </xf>
    <xf numFmtId="0" fontId="54" fillId="0" borderId="89" xfId="0" applyFont="1" applyFill="1" applyBorder="1" applyAlignment="1">
      <alignment/>
    </xf>
    <xf numFmtId="192" fontId="61" fillId="0" borderId="17" xfId="0" applyNumberFormat="1" applyFont="1" applyFill="1" applyBorder="1" applyAlignment="1">
      <alignment horizontal="center"/>
    </xf>
    <xf numFmtId="172" fontId="55" fillId="0" borderId="30" xfId="0" applyNumberFormat="1" applyFont="1" applyFill="1" applyBorder="1" applyAlignment="1">
      <alignment horizontal="center"/>
    </xf>
    <xf numFmtId="3" fontId="57" fillId="0" borderId="30" xfId="0" applyNumberFormat="1" applyFont="1" applyFill="1" applyBorder="1" applyAlignment="1">
      <alignment horizontal="center"/>
    </xf>
    <xf numFmtId="3" fontId="57" fillId="0" borderId="31" xfId="0" applyNumberFormat="1" applyFont="1" applyFill="1" applyBorder="1" applyAlignment="1">
      <alignment horizontal="center"/>
    </xf>
    <xf numFmtId="0" fontId="55" fillId="0" borderId="16" xfId="0" applyFont="1" applyFill="1" applyBorder="1" applyAlignment="1">
      <alignment wrapText="1"/>
    </xf>
    <xf numFmtId="192" fontId="62" fillId="0" borderId="77" xfId="0" applyNumberFormat="1" applyFont="1" applyFill="1" applyBorder="1" applyAlignment="1">
      <alignment horizontal="center"/>
    </xf>
    <xf numFmtId="0" fontId="54" fillId="0" borderId="16" xfId="0" applyNumberFormat="1" applyFont="1" applyFill="1" applyBorder="1" applyAlignment="1">
      <alignment wrapText="1"/>
    </xf>
    <xf numFmtId="172" fontId="61" fillId="0" borderId="16" xfId="0" applyNumberFormat="1" applyFont="1" applyFill="1" applyBorder="1" applyAlignment="1">
      <alignment horizontal="center"/>
    </xf>
    <xf numFmtId="189" fontId="61" fillId="0" borderId="43" xfId="0" applyNumberFormat="1" applyFont="1" applyFill="1" applyBorder="1" applyAlignment="1">
      <alignment horizontal="center"/>
    </xf>
    <xf numFmtId="189" fontId="61" fillId="0" borderId="11" xfId="0" applyNumberFormat="1" applyFont="1" applyFill="1" applyBorder="1" applyAlignment="1">
      <alignment horizontal="center"/>
    </xf>
    <xf numFmtId="186" fontId="61" fillId="0" borderId="10" xfId="0" applyNumberFormat="1" applyFont="1" applyFill="1" applyBorder="1" applyAlignment="1">
      <alignment horizontal="center"/>
    </xf>
    <xf numFmtId="189" fontId="61" fillId="0" borderId="17" xfId="54" applyNumberFormat="1" applyFont="1" applyFill="1" applyBorder="1" applyAlignment="1" applyProtection="1">
      <alignment horizontal="center"/>
      <protection hidden="1"/>
    </xf>
    <xf numFmtId="192" fontId="61" fillId="0" borderId="30" xfId="0" applyNumberFormat="1" applyFont="1" applyFill="1" applyBorder="1" applyAlignment="1">
      <alignment horizontal="center"/>
    </xf>
    <xf numFmtId="0" fontId="54" fillId="0" borderId="22" xfId="0" applyFont="1" applyFill="1" applyBorder="1" applyAlignment="1">
      <alignment wrapText="1"/>
    </xf>
    <xf numFmtId="192" fontId="61" fillId="0" borderId="12" xfId="0" applyNumberFormat="1" applyFont="1" applyFill="1" applyBorder="1" applyAlignment="1">
      <alignment horizontal="center"/>
    </xf>
    <xf numFmtId="192" fontId="61" fillId="0" borderId="33" xfId="0" applyNumberFormat="1" applyFont="1" applyFill="1" applyBorder="1" applyAlignment="1">
      <alignment horizontal="center"/>
    </xf>
    <xf numFmtId="170" fontId="62" fillId="0" borderId="16" xfId="0" applyNumberFormat="1" applyFont="1" applyFill="1" applyBorder="1" applyAlignment="1">
      <alignment horizontal="center"/>
    </xf>
    <xf numFmtId="3" fontId="62" fillId="0" borderId="16" xfId="0" applyNumberFormat="1" applyFont="1" applyFill="1" applyBorder="1" applyAlignment="1">
      <alignment horizontal="center"/>
    </xf>
    <xf numFmtId="3" fontId="62" fillId="0" borderId="19" xfId="0" applyNumberFormat="1" applyFont="1" applyFill="1" applyBorder="1" applyAlignment="1">
      <alignment horizontal="center"/>
    </xf>
    <xf numFmtId="0" fontId="55" fillId="0" borderId="25" xfId="0" applyFont="1" applyFill="1" applyBorder="1" applyAlignment="1">
      <alignment/>
    </xf>
    <xf numFmtId="170" fontId="54" fillId="0" borderId="25" xfId="0" applyNumberFormat="1" applyFont="1" applyFill="1" applyBorder="1" applyAlignment="1">
      <alignment horizontal="center"/>
    </xf>
    <xf numFmtId="0" fontId="61" fillId="0" borderId="90" xfId="0" applyFont="1" applyFill="1" applyBorder="1" applyAlignment="1">
      <alignment horizontal="center"/>
    </xf>
    <xf numFmtId="172" fontId="61" fillId="0" borderId="25" xfId="0" applyNumberFormat="1" applyFont="1" applyFill="1" applyBorder="1" applyAlignment="1">
      <alignment horizontal="center"/>
    </xf>
    <xf numFmtId="3" fontId="61" fillId="0" borderId="25" xfId="0" applyNumberFormat="1" applyFont="1" applyFill="1" applyBorder="1" applyAlignment="1">
      <alignment horizontal="center"/>
    </xf>
    <xf numFmtId="3" fontId="61" fillId="0" borderId="59" xfId="0" applyNumberFormat="1" applyFont="1" applyFill="1" applyBorder="1" applyAlignment="1">
      <alignment horizontal="center"/>
    </xf>
    <xf numFmtId="0" fontId="55" fillId="0" borderId="33" xfId="0" applyFont="1" applyFill="1" applyBorder="1" applyAlignment="1">
      <alignment/>
    </xf>
    <xf numFmtId="170" fontId="54" fillId="0" borderId="33" xfId="0" applyNumberFormat="1" applyFont="1" applyFill="1" applyBorder="1" applyAlignment="1">
      <alignment horizontal="center"/>
    </xf>
    <xf numFmtId="0" fontId="61" fillId="0" borderId="34" xfId="0" applyFont="1" applyFill="1" applyBorder="1" applyAlignment="1">
      <alignment horizontal="center"/>
    </xf>
    <xf numFmtId="172" fontId="61" fillId="0" borderId="33" xfId="0" applyNumberFormat="1" applyFont="1" applyFill="1" applyBorder="1" applyAlignment="1">
      <alignment horizontal="center"/>
    </xf>
    <xf numFmtId="170" fontId="54" fillId="0" borderId="14" xfId="0" applyNumberFormat="1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3" fontId="61" fillId="0" borderId="42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wrapText="1"/>
    </xf>
    <xf numFmtId="192" fontId="55" fillId="0" borderId="91" xfId="54" applyNumberFormat="1" applyFont="1" applyFill="1" applyBorder="1" applyAlignment="1" applyProtection="1">
      <alignment horizontal="center"/>
      <protection hidden="1"/>
    </xf>
    <xf numFmtId="172" fontId="62" fillId="0" borderId="30" xfId="0" applyNumberFormat="1" applyFont="1" applyFill="1" applyBorder="1" applyAlignment="1">
      <alignment horizontal="center"/>
    </xf>
    <xf numFmtId="3" fontId="62" fillId="0" borderId="22" xfId="0" applyNumberFormat="1" applyFont="1" applyFill="1" applyBorder="1" applyAlignment="1">
      <alignment horizontal="center"/>
    </xf>
    <xf numFmtId="3" fontId="62" fillId="0" borderId="21" xfId="0" applyNumberFormat="1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/>
    </xf>
    <xf numFmtId="192" fontId="54" fillId="0" borderId="92" xfId="54" applyNumberFormat="1" applyFont="1" applyFill="1" applyBorder="1" applyAlignment="1" applyProtection="1">
      <alignment horizontal="center"/>
      <protection hidden="1"/>
    </xf>
    <xf numFmtId="190" fontId="54" fillId="0" borderId="29" xfId="54" applyNumberFormat="1" applyFont="1" applyFill="1" applyBorder="1" applyAlignment="1" applyProtection="1">
      <alignment horizontal="center"/>
      <protection hidden="1"/>
    </xf>
    <xf numFmtId="172" fontId="54" fillId="0" borderId="27" xfId="54" applyNumberFormat="1" applyFont="1" applyFill="1" applyBorder="1" applyAlignment="1" applyProtection="1">
      <alignment horizontal="center"/>
      <protection hidden="1"/>
    </xf>
    <xf numFmtId="3" fontId="54" fillId="0" borderId="79" xfId="0" applyNumberFormat="1" applyFont="1" applyFill="1" applyBorder="1" applyAlignment="1">
      <alignment horizontal="center"/>
    </xf>
    <xf numFmtId="49" fontId="54" fillId="0" borderId="10" xfId="0" applyNumberFormat="1" applyFont="1" applyFill="1" applyBorder="1" applyAlignment="1">
      <alignment/>
    </xf>
    <xf numFmtId="190" fontId="54" fillId="0" borderId="0" xfId="54" applyNumberFormat="1" applyFont="1" applyFill="1" applyBorder="1" applyAlignment="1" applyProtection="1">
      <alignment horizontal="center"/>
      <protection hidden="1"/>
    </xf>
    <xf numFmtId="49" fontId="54" fillId="0" borderId="33" xfId="0" applyNumberFormat="1" applyFont="1" applyFill="1" applyBorder="1" applyAlignment="1">
      <alignment/>
    </xf>
    <xf numFmtId="49" fontId="54" fillId="0" borderId="14" xfId="0" applyNumberFormat="1" applyFont="1" applyFill="1" applyBorder="1" applyAlignment="1">
      <alignment/>
    </xf>
    <xf numFmtId="192" fontId="54" fillId="0" borderId="58" xfId="54" applyNumberFormat="1" applyFont="1" applyFill="1" applyBorder="1" applyAlignment="1" applyProtection="1">
      <alignment horizontal="center"/>
      <protection hidden="1"/>
    </xf>
    <xf numFmtId="190" fontId="54" fillId="0" borderId="58" xfId="54" applyNumberFormat="1" applyFont="1" applyFill="1" applyBorder="1" applyAlignment="1" applyProtection="1">
      <alignment horizontal="center"/>
      <protection hidden="1"/>
    </xf>
    <xf numFmtId="49" fontId="55" fillId="0" borderId="52" xfId="0" applyNumberFormat="1" applyFont="1" applyFill="1" applyBorder="1" applyAlignment="1">
      <alignment/>
    </xf>
    <xf numFmtId="190" fontId="54" fillId="0" borderId="93" xfId="54" applyNumberFormat="1" applyFont="1" applyFill="1" applyBorder="1" applyAlignment="1" applyProtection="1">
      <alignment horizontal="center"/>
      <protection hidden="1"/>
    </xf>
    <xf numFmtId="172" fontId="54" fillId="0" borderId="30" xfId="54" applyNumberFormat="1" applyFont="1" applyFill="1" applyBorder="1" applyAlignment="1" applyProtection="1">
      <alignment horizontal="center"/>
      <protection hidden="1"/>
    </xf>
    <xf numFmtId="190" fontId="54" fillId="0" borderId="16" xfId="54" applyNumberFormat="1" applyFont="1" applyFill="1" applyBorder="1" applyAlignment="1" applyProtection="1">
      <alignment horizontal="center"/>
      <protection hidden="1"/>
    </xf>
    <xf numFmtId="190" fontId="54" fillId="0" borderId="25" xfId="54" applyNumberFormat="1" applyFont="1" applyFill="1" applyBorder="1" applyAlignment="1" applyProtection="1">
      <alignment horizontal="center"/>
      <protection hidden="1"/>
    </xf>
    <xf numFmtId="49" fontId="54" fillId="0" borderId="49" xfId="0" applyNumberFormat="1" applyFont="1" applyFill="1" applyBorder="1" applyAlignment="1">
      <alignment/>
    </xf>
    <xf numFmtId="0" fontId="54" fillId="0" borderId="49" xfId="0" applyFont="1" applyFill="1" applyBorder="1" applyAlignment="1">
      <alignment wrapText="1"/>
    </xf>
    <xf numFmtId="190" fontId="54" fillId="0" borderId="40" xfId="54" applyNumberFormat="1" applyFont="1" applyFill="1" applyBorder="1" applyAlignment="1" applyProtection="1">
      <alignment horizontal="center"/>
      <protection hidden="1"/>
    </xf>
    <xf numFmtId="49" fontId="54" fillId="0" borderId="15" xfId="0" applyNumberFormat="1" applyFont="1" applyFill="1" applyBorder="1" applyAlignment="1">
      <alignment/>
    </xf>
    <xf numFmtId="190" fontId="54" fillId="0" borderId="20" xfId="54" applyNumberFormat="1" applyFont="1" applyFill="1" applyBorder="1" applyAlignment="1" applyProtection="1">
      <alignment horizontal="center"/>
      <protection hidden="1"/>
    </xf>
    <xf numFmtId="190" fontId="54" fillId="0" borderId="15" xfId="54" applyNumberFormat="1" applyFont="1" applyFill="1" applyBorder="1" applyAlignment="1" applyProtection="1">
      <alignment horizontal="center"/>
      <protection hidden="1"/>
    </xf>
    <xf numFmtId="0" fontId="57" fillId="0" borderId="18" xfId="0" applyFont="1" applyFill="1" applyBorder="1" applyAlignment="1">
      <alignment/>
    </xf>
    <xf numFmtId="0" fontId="57" fillId="0" borderId="18" xfId="0" applyFont="1" applyFill="1" applyBorder="1" applyAlignment="1">
      <alignment vertical="center" wrapText="1"/>
    </xf>
    <xf numFmtId="0" fontId="57" fillId="0" borderId="18" xfId="0" applyFont="1" applyFill="1" applyBorder="1" applyAlignment="1">
      <alignment wrapText="1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172" fontId="54" fillId="0" borderId="0" xfId="0" applyNumberFormat="1" applyFont="1" applyFill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2" fontId="5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172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49" fontId="0" fillId="0" borderId="0" xfId="54" applyNumberFormat="1" applyFont="1" applyFill="1" applyBorder="1" applyAlignment="1" applyProtection="1">
      <alignment horizontal="left"/>
      <protection hidden="1"/>
    </xf>
    <xf numFmtId="0" fontId="10" fillId="0" borderId="0" xfId="0" applyFont="1" applyFill="1" applyBorder="1" applyAlignment="1">
      <alignment horizontal="justify" vertical="top" wrapText="1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 vertical="center" wrapText="1"/>
    </xf>
    <xf numFmtId="0" fontId="0" fillId="0" borderId="0" xfId="54" applyNumberFormat="1" applyFont="1" applyFill="1" applyBorder="1" applyAlignment="1" applyProtection="1">
      <alignment horizontal="left" wrapText="1"/>
      <protection hidden="1"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 readingOrder="1"/>
    </xf>
    <xf numFmtId="3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top" wrapText="1"/>
    </xf>
    <xf numFmtId="3" fontId="11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2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8" fillId="0" borderId="0" xfId="54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172" fontId="9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4" fontId="4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0" fillId="0" borderId="0" xfId="54" applyNumberFormat="1" applyFont="1" applyFill="1" applyBorder="1" applyAlignment="1" applyProtection="1">
      <alignment horizontal="left"/>
      <protection hidden="1"/>
    </xf>
    <xf numFmtId="2" fontId="8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0" fillId="0" borderId="0" xfId="0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172" fontId="55" fillId="0" borderId="11" xfId="0" applyNumberFormat="1" applyFont="1" applyFill="1" applyBorder="1" applyAlignment="1">
      <alignment horizontal="center" vertical="center" wrapText="1"/>
    </xf>
    <xf numFmtId="172" fontId="55" fillId="0" borderId="13" xfId="0" applyNumberFormat="1" applyFont="1" applyFill="1" applyBorder="1" applyAlignment="1">
      <alignment horizontal="center" vertical="center" wrapText="1"/>
    </xf>
    <xf numFmtId="172" fontId="55" fillId="0" borderId="15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/>
    </xf>
    <xf numFmtId="0" fontId="55" fillId="0" borderId="18" xfId="0" applyFont="1" applyFill="1" applyBorder="1" applyAlignment="1">
      <alignment horizontal="center"/>
    </xf>
    <xf numFmtId="0" fontId="55" fillId="0" borderId="19" xfId="0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53" applyFont="1" applyFill="1" applyAlignment="1">
      <alignment horizontal="center"/>
      <protection/>
    </xf>
    <xf numFmtId="0" fontId="55" fillId="0" borderId="0" xfId="0" applyFont="1" applyFill="1" applyAlignment="1">
      <alignment horizontal="center"/>
    </xf>
    <xf numFmtId="0" fontId="55" fillId="0" borderId="2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5"/>
  <sheetViews>
    <sheetView tabSelected="1" zoomScale="80" zoomScaleNormal="80" zoomScalePageLayoutView="0" workbookViewId="0" topLeftCell="B1">
      <selection activeCell="C88" sqref="C88"/>
    </sheetView>
  </sheetViews>
  <sheetFormatPr defaultColWidth="9.00390625" defaultRowHeight="12.75"/>
  <cols>
    <col min="1" max="1" width="9.125" style="3" hidden="1" customWidth="1"/>
    <col min="2" max="2" width="26.125" style="3" customWidth="1"/>
    <col min="3" max="3" width="69.125" style="3" customWidth="1"/>
    <col min="4" max="4" width="23.25390625" style="688" customWidth="1"/>
    <col min="5" max="5" width="20.00390625" style="688" customWidth="1"/>
    <col min="6" max="6" width="23.25390625" style="689" customWidth="1"/>
    <col min="7" max="7" width="18.00390625" style="688" customWidth="1"/>
    <col min="8" max="8" width="13.75390625" style="688" customWidth="1"/>
    <col min="9" max="16384" width="9.125" style="3" customWidth="1"/>
  </cols>
  <sheetData>
    <row r="2" spans="2:8" ht="12.75">
      <c r="B2" s="696" t="s">
        <v>188</v>
      </c>
      <c r="C2" s="696"/>
      <c r="D2" s="696"/>
      <c r="E2" s="696"/>
      <c r="F2" s="696"/>
      <c r="G2" s="696"/>
      <c r="H2" s="696"/>
    </row>
    <row r="3" spans="2:8" ht="12.75">
      <c r="B3" s="697" t="s">
        <v>446</v>
      </c>
      <c r="C3" s="697"/>
      <c r="D3" s="697"/>
      <c r="E3" s="697"/>
      <c r="F3" s="697"/>
      <c r="G3" s="697"/>
      <c r="H3" s="697"/>
    </row>
    <row r="4" spans="2:8" ht="12.75">
      <c r="B4" s="696" t="s">
        <v>489</v>
      </c>
      <c r="C4" s="696"/>
      <c r="D4" s="696"/>
      <c r="E4" s="696"/>
      <c r="F4" s="696"/>
      <c r="G4" s="696"/>
      <c r="H4" s="696"/>
    </row>
    <row r="5" spans="2:8" ht="12.75">
      <c r="B5" s="698" t="s">
        <v>490</v>
      </c>
      <c r="C5" s="698"/>
      <c r="D5" s="698"/>
      <c r="E5" s="698"/>
      <c r="F5" s="698"/>
      <c r="G5" s="698"/>
      <c r="H5" s="698"/>
    </row>
    <row r="6" spans="2:8" ht="18.75" customHeight="1" thickBot="1">
      <c r="B6" s="699"/>
      <c r="C6" s="699"/>
      <c r="D6" s="699"/>
      <c r="E6" s="699"/>
      <c r="F6" s="693"/>
      <c r="G6" s="699"/>
      <c r="H6" s="699"/>
    </row>
    <row r="7" spans="2:8" ht="13.5" thickBot="1">
      <c r="B7" s="4"/>
      <c r="C7" s="5" t="s">
        <v>189</v>
      </c>
      <c r="D7" s="5"/>
      <c r="E7" s="6" t="s">
        <v>145</v>
      </c>
      <c r="F7" s="690" t="s">
        <v>488</v>
      </c>
      <c r="G7" s="694" t="s">
        <v>190</v>
      </c>
      <c r="H7" s="695"/>
    </row>
    <row r="8" spans="2:8" ht="12.75">
      <c r="B8" s="7" t="s">
        <v>191</v>
      </c>
      <c r="C8" s="8" t="s">
        <v>192</v>
      </c>
      <c r="D8" s="8" t="s">
        <v>447</v>
      </c>
      <c r="E8" s="9" t="s">
        <v>481</v>
      </c>
      <c r="F8" s="691"/>
      <c r="G8" s="10" t="s">
        <v>193</v>
      </c>
      <c r="H8" s="10" t="s">
        <v>6</v>
      </c>
    </row>
    <row r="9" spans="2:8" ht="37.5" customHeight="1" thickBot="1">
      <c r="B9" s="11"/>
      <c r="C9" s="12"/>
      <c r="D9" s="12"/>
      <c r="E9" s="13"/>
      <c r="F9" s="692"/>
      <c r="G9" s="14" t="s">
        <v>164</v>
      </c>
      <c r="H9" s="14" t="s">
        <v>482</v>
      </c>
    </row>
    <row r="10" spans="2:8" ht="18" customHeight="1" thickBot="1">
      <c r="B10" s="15" t="s">
        <v>217</v>
      </c>
      <c r="C10" s="16" t="s">
        <v>218</v>
      </c>
      <c r="D10" s="17">
        <f>SUM(D11+D61)</f>
        <v>627707</v>
      </c>
      <c r="E10" s="18">
        <f>SUM(E11+E61)</f>
        <v>303958.8</v>
      </c>
      <c r="F10" s="19">
        <f>SUM(F11+F61)</f>
        <v>347697.1</v>
      </c>
      <c r="G10" s="20">
        <f aca="true" t="shared" si="0" ref="G10:G19">F10/D10*100</f>
        <v>55.391623799001756</v>
      </c>
      <c r="H10" s="21">
        <f aca="true" t="shared" si="1" ref="H10:H19">F10/E10*100</f>
        <v>114.38954884675158</v>
      </c>
    </row>
    <row r="11" spans="2:8" ht="17.25" customHeight="1" thickBot="1">
      <c r="B11" s="22"/>
      <c r="C11" s="23" t="s">
        <v>268</v>
      </c>
      <c r="D11" s="24">
        <f>SUM(D12+D21+D29+D40+D50)</f>
        <v>462222</v>
      </c>
      <c r="E11" s="25">
        <f>SUM(E12+E21+E29+E40+E50)</f>
        <v>220974</v>
      </c>
      <c r="F11" s="26">
        <f>SUM(F12+F21+F29+F40+F50)</f>
        <v>233663.4</v>
      </c>
      <c r="G11" s="20">
        <f t="shared" si="0"/>
        <v>50.552202188558745</v>
      </c>
      <c r="H11" s="21">
        <f t="shared" si="1"/>
        <v>105.7424855412854</v>
      </c>
    </row>
    <row r="12" spans="2:8" ht="22.5" customHeight="1" thickBot="1">
      <c r="B12" s="22" t="s">
        <v>215</v>
      </c>
      <c r="C12" s="27" t="s">
        <v>216</v>
      </c>
      <c r="D12" s="28">
        <f>SUM(D13)</f>
        <v>444374</v>
      </c>
      <c r="E12" s="29">
        <f>SUM(E13)</f>
        <v>213374</v>
      </c>
      <c r="F12" s="30">
        <f>SUM(F13)</f>
        <v>223730.4</v>
      </c>
      <c r="G12" s="31">
        <f t="shared" si="0"/>
        <v>50.347320050227964</v>
      </c>
      <c r="H12" s="32">
        <f t="shared" si="1"/>
        <v>104.85363727539439</v>
      </c>
    </row>
    <row r="13" spans="2:8" s="39" customFormat="1" ht="13.5" thickBot="1">
      <c r="B13" s="33" t="s">
        <v>206</v>
      </c>
      <c r="C13" s="34" t="s">
        <v>207</v>
      </c>
      <c r="D13" s="35">
        <f>SUM(D14+D15+D18+D19)</f>
        <v>444374</v>
      </c>
      <c r="E13" s="36">
        <f>SUM(E14+E15+E18+E19)</f>
        <v>213374</v>
      </c>
      <c r="F13" s="37">
        <f>F14+F15+F18+F19</f>
        <v>223730.4</v>
      </c>
      <c r="G13" s="20">
        <f t="shared" si="0"/>
        <v>50.347320050227964</v>
      </c>
      <c r="H13" s="38">
        <f>F13/E13*100</f>
        <v>104.85363727539439</v>
      </c>
    </row>
    <row r="14" spans="2:8" s="39" customFormat="1" ht="38.25" hidden="1">
      <c r="B14" s="40" t="s">
        <v>272</v>
      </c>
      <c r="C14" s="41" t="s">
        <v>345</v>
      </c>
      <c r="D14" s="42">
        <v>81</v>
      </c>
      <c r="E14" s="42">
        <v>40</v>
      </c>
      <c r="F14" s="43">
        <v>3.4</v>
      </c>
      <c r="G14" s="44">
        <f t="shared" si="0"/>
        <v>4.197530864197531</v>
      </c>
      <c r="H14" s="45">
        <f t="shared" si="1"/>
        <v>8.5</v>
      </c>
    </row>
    <row r="15" spans="2:8" s="39" customFormat="1" ht="26.25" hidden="1" thickBot="1">
      <c r="B15" s="46" t="s">
        <v>208</v>
      </c>
      <c r="C15" s="47" t="s">
        <v>281</v>
      </c>
      <c r="D15" s="48">
        <f>SUM(D16+D17)</f>
        <v>435023</v>
      </c>
      <c r="E15" s="48">
        <f>SUM(E16+E17)</f>
        <v>209204</v>
      </c>
      <c r="F15" s="49">
        <f>F16+F17</f>
        <v>222079.5</v>
      </c>
      <c r="G15" s="50">
        <f t="shared" si="0"/>
        <v>51.0500594221455</v>
      </c>
      <c r="H15" s="51">
        <f t="shared" si="1"/>
        <v>106.15451903405288</v>
      </c>
    </row>
    <row r="16" spans="2:8" s="39" customFormat="1" ht="77.25" hidden="1" thickTop="1">
      <c r="B16" s="52" t="s">
        <v>209</v>
      </c>
      <c r="C16" s="41" t="s">
        <v>210</v>
      </c>
      <c r="D16" s="53">
        <v>434997</v>
      </c>
      <c r="E16" s="53">
        <v>209204</v>
      </c>
      <c r="F16" s="54">
        <v>222052.8</v>
      </c>
      <c r="G16" s="44">
        <f t="shared" si="0"/>
        <v>51.04697273774301</v>
      </c>
      <c r="H16" s="55">
        <f t="shared" si="1"/>
        <v>106.14175637177108</v>
      </c>
    </row>
    <row r="17" spans="2:8" s="39" customFormat="1" ht="63.75" hidden="1">
      <c r="B17" s="56" t="s">
        <v>211</v>
      </c>
      <c r="C17" s="57" t="s">
        <v>212</v>
      </c>
      <c r="D17" s="58">
        <v>26</v>
      </c>
      <c r="E17" s="58">
        <v>0</v>
      </c>
      <c r="F17" s="59">
        <v>26.7</v>
      </c>
      <c r="G17" s="44">
        <f>F17/D17*100</f>
        <v>102.69230769230768</v>
      </c>
      <c r="H17" s="55"/>
    </row>
    <row r="18" spans="2:8" s="39" customFormat="1" ht="15.75" customHeight="1" hidden="1">
      <c r="B18" s="52" t="s">
        <v>213</v>
      </c>
      <c r="C18" s="60" t="s">
        <v>282</v>
      </c>
      <c r="D18" s="58">
        <v>7387</v>
      </c>
      <c r="E18" s="58">
        <v>2800</v>
      </c>
      <c r="F18" s="61">
        <v>1663.7</v>
      </c>
      <c r="G18" s="62">
        <f t="shared" si="0"/>
        <v>22.521998104778664</v>
      </c>
      <c r="H18" s="63">
        <f t="shared" si="1"/>
        <v>59.417857142857144</v>
      </c>
    </row>
    <row r="19" spans="2:8" s="39" customFormat="1" ht="15.75" customHeight="1" hidden="1">
      <c r="B19" s="64" t="s">
        <v>214</v>
      </c>
      <c r="C19" s="65" t="s">
        <v>346</v>
      </c>
      <c r="D19" s="66">
        <v>1883</v>
      </c>
      <c r="E19" s="66">
        <v>1330</v>
      </c>
      <c r="F19" s="67">
        <v>-16.2</v>
      </c>
      <c r="G19" s="68">
        <f t="shared" si="0"/>
        <v>-0.8603292618162506</v>
      </c>
      <c r="H19" s="69">
        <f t="shared" si="1"/>
        <v>-1.218045112781955</v>
      </c>
    </row>
    <row r="20" spans="2:8" s="39" customFormat="1" ht="15.75" customHeight="1" hidden="1" thickBot="1">
      <c r="B20" s="70" t="s">
        <v>31</v>
      </c>
      <c r="C20" s="71" t="s">
        <v>141</v>
      </c>
      <c r="D20" s="72"/>
      <c r="E20" s="72"/>
      <c r="F20" s="73">
        <v>0</v>
      </c>
      <c r="G20" s="74"/>
      <c r="H20" s="75"/>
    </row>
    <row r="21" spans="2:8" s="39" customFormat="1" ht="15.75" customHeight="1" thickBot="1">
      <c r="B21" s="15" t="s">
        <v>224</v>
      </c>
      <c r="C21" s="76" t="s">
        <v>225</v>
      </c>
      <c r="D21" s="77">
        <f>SUM(D23+D27+D28)</f>
        <v>11477</v>
      </c>
      <c r="E21" s="78">
        <f>SUM(E23+E27+E28)</f>
        <v>5776</v>
      </c>
      <c r="F21" s="37">
        <f>SUM(F23+F27+F28)</f>
        <v>5531</v>
      </c>
      <c r="G21" s="79">
        <f>F21/D21*100</f>
        <v>48.192036246405856</v>
      </c>
      <c r="H21" s="38">
        <f>F21/E21*100</f>
        <v>95.75831024930747</v>
      </c>
    </row>
    <row r="22" spans="2:8" s="39" customFormat="1" ht="12.75">
      <c r="B22" s="80"/>
      <c r="C22" s="81" t="s">
        <v>194</v>
      </c>
      <c r="D22" s="8"/>
      <c r="E22" s="8"/>
      <c r="F22" s="82"/>
      <c r="G22" s="83"/>
      <c r="H22" s="84"/>
    </row>
    <row r="23" spans="2:8" s="39" customFormat="1" ht="17.25" customHeight="1" thickBot="1">
      <c r="B23" s="85" t="s">
        <v>219</v>
      </c>
      <c r="C23" s="86" t="s">
        <v>195</v>
      </c>
      <c r="D23" s="87">
        <f>SUM(D24:D25)</f>
        <v>4748</v>
      </c>
      <c r="E23" s="87">
        <f>SUM(E24:E25)</f>
        <v>2400</v>
      </c>
      <c r="F23" s="88">
        <f>SUM(F24:F25)</f>
        <v>1798.1</v>
      </c>
      <c r="G23" s="89">
        <f>F23/D23*100</f>
        <v>37.87068239258635</v>
      </c>
      <c r="H23" s="90">
        <f>F23/E23*100</f>
        <v>74.92083333333332</v>
      </c>
    </row>
    <row r="24" spans="2:12" s="39" customFormat="1" ht="15.75" customHeight="1" hidden="1" thickTop="1">
      <c r="B24" s="91" t="s">
        <v>473</v>
      </c>
      <c r="C24" s="92" t="s">
        <v>220</v>
      </c>
      <c r="D24" s="93">
        <v>3029</v>
      </c>
      <c r="E24" s="93">
        <v>1326</v>
      </c>
      <c r="F24" s="94">
        <v>1194.2</v>
      </c>
      <c r="G24" s="94">
        <f>F24/D24*100</f>
        <v>39.42555298778475</v>
      </c>
      <c r="H24" s="95">
        <f>F24/E24*100</f>
        <v>90.06033182503771</v>
      </c>
      <c r="L24" s="96"/>
    </row>
    <row r="25" spans="2:8" s="39" customFormat="1" ht="26.25" hidden="1" thickBot="1">
      <c r="B25" s="91" t="s">
        <v>474</v>
      </c>
      <c r="C25" s="97" t="s">
        <v>221</v>
      </c>
      <c r="D25" s="98">
        <v>1719</v>
      </c>
      <c r="E25" s="98">
        <v>1074</v>
      </c>
      <c r="F25" s="99">
        <v>603.9</v>
      </c>
      <c r="G25" s="100">
        <f>F25/D25*100</f>
        <v>35.130890052356015</v>
      </c>
      <c r="H25" s="101">
        <f>F25/E25*100</f>
        <v>56.229050279329606</v>
      </c>
    </row>
    <row r="26" spans="2:8" s="39" customFormat="1" ht="13.5" thickTop="1">
      <c r="B26" s="4"/>
      <c r="C26" s="81" t="s">
        <v>222</v>
      </c>
      <c r="D26" s="102"/>
      <c r="E26" s="102"/>
      <c r="F26" s="61"/>
      <c r="G26" s="103"/>
      <c r="H26" s="104"/>
    </row>
    <row r="27" spans="2:8" s="39" customFormat="1" ht="17.25" customHeight="1" thickBot="1">
      <c r="B27" s="105" t="s">
        <v>478</v>
      </c>
      <c r="C27" s="106" t="s">
        <v>223</v>
      </c>
      <c r="D27" s="107">
        <v>6570</v>
      </c>
      <c r="E27" s="107">
        <v>3296</v>
      </c>
      <c r="F27" s="108">
        <v>2841</v>
      </c>
      <c r="G27" s="31">
        <f aca="true" t="shared" si="2" ref="G27:G35">F27/D27*100</f>
        <v>43.24200913242009</v>
      </c>
      <c r="H27" s="32">
        <f aca="true" t="shared" si="3" ref="H27:H35">F27/E27*100</f>
        <v>86.19538834951457</v>
      </c>
    </row>
    <row r="28" spans="2:8" s="39" customFormat="1" ht="17.25" customHeight="1" thickBot="1">
      <c r="B28" s="33" t="s">
        <v>317</v>
      </c>
      <c r="C28" s="106" t="s">
        <v>318</v>
      </c>
      <c r="D28" s="107">
        <v>159</v>
      </c>
      <c r="E28" s="109">
        <v>80</v>
      </c>
      <c r="F28" s="108">
        <v>891.9</v>
      </c>
      <c r="G28" s="31">
        <f t="shared" si="2"/>
        <v>560.9433962264151</v>
      </c>
      <c r="H28" s="32">
        <f t="shared" si="3"/>
        <v>1114.875</v>
      </c>
    </row>
    <row r="29" spans="2:8" s="39" customFormat="1" ht="13.5" thickBot="1">
      <c r="B29" s="15" t="s">
        <v>226</v>
      </c>
      <c r="C29" s="110" t="s">
        <v>227</v>
      </c>
      <c r="D29" s="111">
        <f>SUM(D30+D32+D35)</f>
        <v>5830</v>
      </c>
      <c r="E29" s="111">
        <f>SUM(E30+E32+E35)</f>
        <v>1571</v>
      </c>
      <c r="F29" s="112">
        <f>SUM(F30+F32+F35)</f>
        <v>3704.6</v>
      </c>
      <c r="G29" s="31">
        <f t="shared" si="2"/>
        <v>63.54373927958833</v>
      </c>
      <c r="H29" s="32">
        <f t="shared" si="3"/>
        <v>235.8115849777212</v>
      </c>
    </row>
    <row r="30" spans="2:8" s="39" customFormat="1" ht="17.25" customHeight="1" thickBot="1">
      <c r="B30" s="113" t="s">
        <v>289</v>
      </c>
      <c r="C30" s="114" t="s">
        <v>197</v>
      </c>
      <c r="D30" s="115">
        <f>SUM(D31:D31)</f>
        <v>0</v>
      </c>
      <c r="E30" s="115">
        <f>SUM(E31:E31)</f>
        <v>0</v>
      </c>
      <c r="F30" s="116">
        <f>SUM(F31:F31)</f>
        <v>7</v>
      </c>
      <c r="G30" s="117"/>
      <c r="H30" s="118"/>
    </row>
    <row r="31" spans="2:8" s="39" customFormat="1" ht="15.75" customHeight="1" hidden="1" thickBot="1" thickTop="1">
      <c r="B31" s="119" t="s">
        <v>290</v>
      </c>
      <c r="C31" s="120" t="s">
        <v>165</v>
      </c>
      <c r="D31" s="121">
        <v>0</v>
      </c>
      <c r="E31" s="121">
        <v>0</v>
      </c>
      <c r="F31" s="94">
        <v>7</v>
      </c>
      <c r="G31" s="122"/>
      <c r="H31" s="123"/>
    </row>
    <row r="32" spans="2:8" s="39" customFormat="1" ht="16.5" customHeight="1" thickBot="1" thickTop="1">
      <c r="B32" s="124" t="s">
        <v>286</v>
      </c>
      <c r="C32" s="125" t="s">
        <v>283</v>
      </c>
      <c r="D32" s="115">
        <f>SUM(D33:D34)</f>
        <v>5695</v>
      </c>
      <c r="E32" s="115">
        <f>SUM(E33:E34)</f>
        <v>1551</v>
      </c>
      <c r="F32" s="116">
        <f>SUM(F33:F34)</f>
        <v>3412</v>
      </c>
      <c r="G32" s="117">
        <f t="shared" si="2"/>
        <v>59.91220368744513</v>
      </c>
      <c r="H32" s="118">
        <f t="shared" si="3"/>
        <v>219.98710509348805</v>
      </c>
    </row>
    <row r="33" spans="2:8" s="39" customFormat="1" ht="13.5" hidden="1" thickTop="1">
      <c r="B33" s="126" t="s">
        <v>287</v>
      </c>
      <c r="C33" s="127" t="s">
        <v>284</v>
      </c>
      <c r="D33" s="121">
        <v>2179</v>
      </c>
      <c r="E33" s="121">
        <v>814</v>
      </c>
      <c r="F33" s="94">
        <v>2263.7</v>
      </c>
      <c r="G33" s="128">
        <f t="shared" si="2"/>
        <v>103.88710417622762</v>
      </c>
      <c r="H33" s="129">
        <f t="shared" si="3"/>
        <v>278.0958230958231</v>
      </c>
    </row>
    <row r="34" spans="2:8" s="39" customFormat="1" ht="13.5" hidden="1" thickBot="1">
      <c r="B34" s="130" t="s">
        <v>288</v>
      </c>
      <c r="C34" s="131" t="s">
        <v>285</v>
      </c>
      <c r="D34" s="132">
        <v>3516</v>
      </c>
      <c r="E34" s="132">
        <v>737</v>
      </c>
      <c r="F34" s="99">
        <v>1148.3</v>
      </c>
      <c r="G34" s="133">
        <f t="shared" si="2"/>
        <v>32.659271899886235</v>
      </c>
      <c r="H34" s="134">
        <f t="shared" si="3"/>
        <v>155.80732700135684</v>
      </c>
    </row>
    <row r="35" spans="2:8" s="39" customFormat="1" ht="18.75" customHeight="1" thickBot="1" thickTop="1">
      <c r="B35" s="135" t="s">
        <v>291</v>
      </c>
      <c r="C35" s="136" t="s">
        <v>198</v>
      </c>
      <c r="D35" s="137">
        <f>SUM(D36+D38)</f>
        <v>135</v>
      </c>
      <c r="E35" s="137">
        <f>SUM(E36+E38)</f>
        <v>20</v>
      </c>
      <c r="F35" s="138">
        <f>SUM(F36+F38)</f>
        <v>285.59999999999997</v>
      </c>
      <c r="G35" s="139">
        <f t="shared" si="2"/>
        <v>211.55555555555554</v>
      </c>
      <c r="H35" s="140">
        <f t="shared" si="3"/>
        <v>1427.9999999999998</v>
      </c>
    </row>
    <row r="36" spans="2:8" s="39" customFormat="1" ht="39" hidden="1" thickBot="1">
      <c r="B36" s="141" t="s">
        <v>12</v>
      </c>
      <c r="C36" s="142" t="s">
        <v>24</v>
      </c>
      <c r="D36" s="143">
        <f>SUM(D37:D37)</f>
        <v>0</v>
      </c>
      <c r="E36" s="143">
        <f>SUM(E37:E37)</f>
        <v>0</v>
      </c>
      <c r="F36" s="144">
        <f>SUM(F37:F37)</f>
        <v>12.2</v>
      </c>
      <c r="G36" s="145"/>
      <c r="H36" s="146"/>
    </row>
    <row r="37" spans="2:8" s="39" customFormat="1" ht="39.75" hidden="1" thickBot="1" thickTop="1">
      <c r="B37" s="147" t="s">
        <v>10</v>
      </c>
      <c r="C37" s="148" t="s">
        <v>11</v>
      </c>
      <c r="D37" s="53">
        <v>0</v>
      </c>
      <c r="E37" s="53">
        <v>0</v>
      </c>
      <c r="F37" s="54">
        <v>12.2</v>
      </c>
      <c r="G37" s="149"/>
      <c r="H37" s="150"/>
    </row>
    <row r="38" spans="2:8" s="39" customFormat="1" ht="39" hidden="1" thickBot="1">
      <c r="B38" s="151" t="s">
        <v>9</v>
      </c>
      <c r="C38" s="152" t="s">
        <v>25</v>
      </c>
      <c r="D38" s="143">
        <f>SUM(D39:D39)</f>
        <v>135</v>
      </c>
      <c r="E38" s="143">
        <f>SUM(E39:E39)</f>
        <v>20</v>
      </c>
      <c r="F38" s="144">
        <f>SUM(F39:F39)</f>
        <v>273.4</v>
      </c>
      <c r="G38" s="144">
        <f>F38/D38*100</f>
        <v>202.5185185185185</v>
      </c>
      <c r="H38" s="146">
        <f>F38/E38*100</f>
        <v>1366.9999999999998</v>
      </c>
    </row>
    <row r="39" spans="2:8" s="39" customFormat="1" ht="39.75" hidden="1" thickBot="1" thickTop="1">
      <c r="B39" s="153" t="s">
        <v>8</v>
      </c>
      <c r="C39" s="154" t="s">
        <v>7</v>
      </c>
      <c r="D39" s="53">
        <v>135</v>
      </c>
      <c r="E39" s="53">
        <v>20</v>
      </c>
      <c r="F39" s="54">
        <v>273.4</v>
      </c>
      <c r="G39" s="149">
        <f>F39/D39*100</f>
        <v>202.5185185185185</v>
      </c>
      <c r="H39" s="150">
        <f>F39/E39*100</f>
        <v>1366.9999999999998</v>
      </c>
    </row>
    <row r="40" spans="2:8" s="39" customFormat="1" ht="17.25" customHeight="1" thickBot="1">
      <c r="B40" s="15" t="s">
        <v>232</v>
      </c>
      <c r="C40" s="155" t="s">
        <v>292</v>
      </c>
      <c r="D40" s="156">
        <f>SUM(D41+D43+D44)</f>
        <v>507</v>
      </c>
      <c r="E40" s="156">
        <f>SUM(E41+E43+E44)</f>
        <v>237</v>
      </c>
      <c r="F40" s="112">
        <f>SUM(F41+F43+F44)</f>
        <v>625.8000000000001</v>
      </c>
      <c r="G40" s="20">
        <f aca="true" t="shared" si="4" ref="G40:G49">F40/D40*100</f>
        <v>123.43195266272191</v>
      </c>
      <c r="H40" s="21">
        <f aca="true" t="shared" si="5" ref="H40:H49">F40/E40*100</f>
        <v>264.0506329113924</v>
      </c>
    </row>
    <row r="41" spans="2:8" s="39" customFormat="1" ht="26.25" hidden="1" thickBot="1">
      <c r="B41" s="113" t="s">
        <v>276</v>
      </c>
      <c r="C41" s="157" t="s">
        <v>233</v>
      </c>
      <c r="D41" s="115">
        <f>SUM(D42)</f>
        <v>356</v>
      </c>
      <c r="E41" s="115">
        <f>SUM(E42)</f>
        <v>177</v>
      </c>
      <c r="F41" s="116">
        <f>SUM(F42)</f>
        <v>185.6</v>
      </c>
      <c r="G41" s="117">
        <f t="shared" si="4"/>
        <v>52.13483146067416</v>
      </c>
      <c r="H41" s="118">
        <f t="shared" si="5"/>
        <v>104.85875706214689</v>
      </c>
    </row>
    <row r="42" spans="2:8" s="39" customFormat="1" ht="39.75" hidden="1" thickBot="1" thickTop="1">
      <c r="B42" s="11" t="s">
        <v>275</v>
      </c>
      <c r="C42" s="158" t="s">
        <v>234</v>
      </c>
      <c r="D42" s="132">
        <v>356</v>
      </c>
      <c r="E42" s="132">
        <v>177</v>
      </c>
      <c r="F42" s="99">
        <v>185.6</v>
      </c>
      <c r="G42" s="100">
        <f t="shared" si="4"/>
        <v>52.13483146067416</v>
      </c>
      <c r="H42" s="101">
        <f t="shared" si="5"/>
        <v>104.85875706214689</v>
      </c>
    </row>
    <row r="43" spans="2:8" s="39" customFormat="1" ht="26.25" hidden="1" thickBot="1">
      <c r="B43" s="105" t="s">
        <v>143</v>
      </c>
      <c r="C43" s="159" t="s">
        <v>300</v>
      </c>
      <c r="D43" s="160">
        <v>0</v>
      </c>
      <c r="E43" s="160">
        <v>0</v>
      </c>
      <c r="F43" s="161">
        <v>0</v>
      </c>
      <c r="G43" s="162" t="e">
        <f t="shared" si="4"/>
        <v>#DIV/0!</v>
      </c>
      <c r="H43" s="45" t="e">
        <f t="shared" si="5"/>
        <v>#DIV/0!</v>
      </c>
    </row>
    <row r="44" spans="2:8" s="39" customFormat="1" ht="15.75" customHeight="1" hidden="1" thickBot="1">
      <c r="B44" s="135" t="s">
        <v>235</v>
      </c>
      <c r="C44" s="163" t="s">
        <v>236</v>
      </c>
      <c r="D44" s="164">
        <f>SUM(D45+D48+D49)</f>
        <v>151</v>
      </c>
      <c r="E44" s="164">
        <f>SUM(E45+E48+E49)</f>
        <v>60</v>
      </c>
      <c r="F44" s="165">
        <f>F45</f>
        <v>440.20000000000005</v>
      </c>
      <c r="G44" s="166">
        <f t="shared" si="4"/>
        <v>291.52317880794703</v>
      </c>
      <c r="H44" s="167">
        <f t="shared" si="5"/>
        <v>733.6666666666667</v>
      </c>
    </row>
    <row r="45" spans="2:8" s="39" customFormat="1" ht="15.75" customHeight="1" hidden="1" thickBot="1">
      <c r="B45" s="168" t="s">
        <v>274</v>
      </c>
      <c r="C45" s="169" t="s">
        <v>293</v>
      </c>
      <c r="D45" s="170">
        <f>SUM(D46:D47)</f>
        <v>151</v>
      </c>
      <c r="E45" s="170">
        <f>SUM(E46:E47)</f>
        <v>60</v>
      </c>
      <c r="F45" s="171">
        <f>F46+F47</f>
        <v>440.20000000000005</v>
      </c>
      <c r="G45" s="117">
        <f t="shared" si="4"/>
        <v>291.52317880794703</v>
      </c>
      <c r="H45" s="118">
        <f t="shared" si="5"/>
        <v>733.6666666666667</v>
      </c>
    </row>
    <row r="46" spans="2:8" s="39" customFormat="1" ht="15.75" customHeight="1" hidden="1" thickTop="1">
      <c r="B46" s="52" t="s">
        <v>277</v>
      </c>
      <c r="C46" s="172" t="s">
        <v>279</v>
      </c>
      <c r="D46" s="173">
        <v>81</v>
      </c>
      <c r="E46" s="173">
        <v>41</v>
      </c>
      <c r="F46" s="54">
        <v>329.1</v>
      </c>
      <c r="G46" s="44">
        <f t="shared" si="4"/>
        <v>406.2962962962963</v>
      </c>
      <c r="H46" s="55">
        <f t="shared" si="5"/>
        <v>802.6829268292684</v>
      </c>
    </row>
    <row r="47" spans="2:8" s="39" customFormat="1" ht="15.75" customHeight="1" hidden="1">
      <c r="B47" s="52" t="s">
        <v>237</v>
      </c>
      <c r="C47" s="172" t="s">
        <v>278</v>
      </c>
      <c r="D47" s="173">
        <v>70</v>
      </c>
      <c r="E47" s="173">
        <v>19</v>
      </c>
      <c r="F47" s="54">
        <v>111.1</v>
      </c>
      <c r="G47" s="44">
        <f t="shared" si="4"/>
        <v>158.7142857142857</v>
      </c>
      <c r="H47" s="55">
        <f t="shared" si="5"/>
        <v>584.7368421052631</v>
      </c>
    </row>
    <row r="48" spans="2:8" s="39" customFormat="1" ht="15.75" customHeight="1" hidden="1">
      <c r="B48" s="56" t="s">
        <v>186</v>
      </c>
      <c r="C48" s="174" t="s">
        <v>238</v>
      </c>
      <c r="D48" s="175">
        <v>0</v>
      </c>
      <c r="E48" s="175">
        <v>0</v>
      </c>
      <c r="F48" s="176"/>
      <c r="G48" s="44" t="e">
        <f t="shared" si="4"/>
        <v>#DIV/0!</v>
      </c>
      <c r="H48" s="55" t="e">
        <f t="shared" si="5"/>
        <v>#DIV/0!</v>
      </c>
    </row>
    <row r="49" spans="2:8" s="39" customFormat="1" ht="15.75" customHeight="1" hidden="1" thickBot="1">
      <c r="B49" s="11" t="s">
        <v>187</v>
      </c>
      <c r="C49" s="177" t="s">
        <v>239</v>
      </c>
      <c r="D49" s="132">
        <v>0</v>
      </c>
      <c r="E49" s="132">
        <v>0</v>
      </c>
      <c r="F49" s="161"/>
      <c r="G49" s="68" t="e">
        <f t="shared" si="4"/>
        <v>#DIV/0!</v>
      </c>
      <c r="H49" s="69" t="e">
        <f t="shared" si="5"/>
        <v>#DIV/0!</v>
      </c>
    </row>
    <row r="50" spans="2:8" s="39" customFormat="1" ht="30" customHeight="1" thickBot="1">
      <c r="B50" s="15" t="s">
        <v>240</v>
      </c>
      <c r="C50" s="178" t="s">
        <v>294</v>
      </c>
      <c r="D50" s="111">
        <f>SUM(D51+D55+D57)</f>
        <v>34</v>
      </c>
      <c r="E50" s="111">
        <f>SUM(E51+E55+E57)</f>
        <v>16</v>
      </c>
      <c r="F50" s="112">
        <f>SUM(F51+F55+F57)</f>
        <v>71.60000000000001</v>
      </c>
      <c r="G50" s="44">
        <f aca="true" t="shared" si="6" ref="G50:G56">F50/D50*100</f>
        <v>210.58823529411765</v>
      </c>
      <c r="H50" s="55">
        <f aca="true" t="shared" si="7" ref="H50:H56">F50/E50*100</f>
        <v>447.50000000000006</v>
      </c>
    </row>
    <row r="51" spans="2:8" s="39" customFormat="1" ht="15.75" customHeight="1" hidden="1" thickBot="1">
      <c r="B51" s="113" t="s">
        <v>319</v>
      </c>
      <c r="C51" s="179" t="s">
        <v>320</v>
      </c>
      <c r="D51" s="180">
        <f>SUM(D52:D54)</f>
        <v>0</v>
      </c>
      <c r="E51" s="180">
        <f>SUM(E52:E54)</f>
        <v>0</v>
      </c>
      <c r="F51" s="144">
        <f>SUM(F52:F54)</f>
        <v>0</v>
      </c>
      <c r="G51" s="44" t="e">
        <f t="shared" si="6"/>
        <v>#DIV/0!</v>
      </c>
      <c r="H51" s="55" t="e">
        <f t="shared" si="7"/>
        <v>#DIV/0!</v>
      </c>
    </row>
    <row r="52" spans="2:8" s="39" customFormat="1" ht="15.75" customHeight="1" hidden="1" thickTop="1">
      <c r="B52" s="181" t="s">
        <v>321</v>
      </c>
      <c r="C52" s="41" t="s">
        <v>322</v>
      </c>
      <c r="D52" s="121"/>
      <c r="E52" s="121"/>
      <c r="F52" s="94">
        <v>0</v>
      </c>
      <c r="G52" s="44" t="e">
        <f t="shared" si="6"/>
        <v>#DIV/0!</v>
      </c>
      <c r="H52" s="55" t="e">
        <f t="shared" si="7"/>
        <v>#DIV/0!</v>
      </c>
    </row>
    <row r="53" spans="2:8" s="39" customFormat="1" ht="15.75" customHeight="1" hidden="1">
      <c r="B53" s="182" t="s">
        <v>323</v>
      </c>
      <c r="C53" s="183" t="s">
        <v>324</v>
      </c>
      <c r="D53" s="173"/>
      <c r="E53" s="173"/>
      <c r="F53" s="54">
        <v>0</v>
      </c>
      <c r="G53" s="44" t="e">
        <f t="shared" si="6"/>
        <v>#DIV/0!</v>
      </c>
      <c r="H53" s="55" t="e">
        <f t="shared" si="7"/>
        <v>#DIV/0!</v>
      </c>
    </row>
    <row r="54" spans="2:8" s="39" customFormat="1" ht="15.75" customHeight="1" hidden="1" thickBot="1">
      <c r="B54" s="184" t="s">
        <v>167</v>
      </c>
      <c r="C54" s="185" t="s">
        <v>168</v>
      </c>
      <c r="D54" s="186"/>
      <c r="E54" s="186"/>
      <c r="F54" s="187">
        <v>0</v>
      </c>
      <c r="G54" s="44" t="e">
        <f t="shared" si="6"/>
        <v>#DIV/0!</v>
      </c>
      <c r="H54" s="55" t="e">
        <f t="shared" si="7"/>
        <v>#DIV/0!</v>
      </c>
    </row>
    <row r="55" spans="2:8" s="39" customFormat="1" ht="15.75" customHeight="1" hidden="1" thickBot="1">
      <c r="B55" s="168" t="s">
        <v>295</v>
      </c>
      <c r="C55" s="188" t="s">
        <v>196</v>
      </c>
      <c r="D55" s="180">
        <f>SUM(D56)</f>
        <v>34</v>
      </c>
      <c r="E55" s="180">
        <f>SUM(E56)</f>
        <v>16</v>
      </c>
      <c r="F55" s="144">
        <f>SUM(F56)</f>
        <v>59.7</v>
      </c>
      <c r="G55" s="44">
        <f t="shared" si="6"/>
        <v>175.58823529411765</v>
      </c>
      <c r="H55" s="55">
        <f t="shared" si="7"/>
        <v>373.125</v>
      </c>
    </row>
    <row r="56" spans="2:8" s="39" customFormat="1" ht="15.75" customHeight="1" hidden="1" thickBot="1" thickTop="1">
      <c r="B56" s="189" t="s">
        <v>353</v>
      </c>
      <c r="C56" s="190" t="s">
        <v>296</v>
      </c>
      <c r="D56" s="186">
        <v>34</v>
      </c>
      <c r="E56" s="186">
        <v>16</v>
      </c>
      <c r="F56" s="187">
        <v>59.7</v>
      </c>
      <c r="G56" s="44">
        <f t="shared" si="6"/>
        <v>175.58823529411765</v>
      </c>
      <c r="H56" s="55">
        <f t="shared" si="7"/>
        <v>373.125</v>
      </c>
    </row>
    <row r="57" spans="2:8" s="39" customFormat="1" ht="15.75" customHeight="1" hidden="1" thickBot="1">
      <c r="B57" s="191" t="s">
        <v>329</v>
      </c>
      <c r="C57" s="192" t="s">
        <v>241</v>
      </c>
      <c r="D57" s="180">
        <f>SUM(D58:D59)</f>
        <v>0</v>
      </c>
      <c r="E57" s="180">
        <f>SUM(E58:E59)</f>
        <v>0</v>
      </c>
      <c r="F57" s="144">
        <f>F58+F59</f>
        <v>11.9</v>
      </c>
      <c r="G57" s="50"/>
      <c r="H57" s="51"/>
    </row>
    <row r="58" spans="2:8" s="39" customFormat="1" ht="15.75" customHeight="1" hidden="1" thickTop="1">
      <c r="B58" s="193" t="s">
        <v>263</v>
      </c>
      <c r="C58" s="194" t="s">
        <v>160</v>
      </c>
      <c r="D58" s="121">
        <v>0</v>
      </c>
      <c r="E58" s="121">
        <v>0</v>
      </c>
      <c r="F58" s="94">
        <v>0.5</v>
      </c>
      <c r="G58" s="44"/>
      <c r="H58" s="55"/>
    </row>
    <row r="59" spans="2:8" s="39" customFormat="1" ht="15.75" customHeight="1" hidden="1" thickBot="1">
      <c r="B59" s="195" t="s">
        <v>330</v>
      </c>
      <c r="C59" s="196" t="s">
        <v>199</v>
      </c>
      <c r="D59" s="132">
        <v>0</v>
      </c>
      <c r="E59" s="132">
        <v>0</v>
      </c>
      <c r="F59" s="99">
        <v>11.4</v>
      </c>
      <c r="G59" s="44"/>
      <c r="H59" s="55"/>
    </row>
    <row r="60" spans="2:8" s="39" customFormat="1" ht="12.75">
      <c r="B60" s="4"/>
      <c r="C60" s="197" t="s">
        <v>200</v>
      </c>
      <c r="D60" s="198"/>
      <c r="E60" s="198"/>
      <c r="F60" s="199"/>
      <c r="G60" s="200"/>
      <c r="H60" s="201"/>
    </row>
    <row r="61" spans="2:8" s="39" customFormat="1" ht="13.5" thickBot="1">
      <c r="B61" s="22"/>
      <c r="C61" s="202" t="s">
        <v>201</v>
      </c>
      <c r="D61" s="29">
        <f>SUM(D62+D79+D88+D100+D103+D136+D145+D81)</f>
        <v>165485</v>
      </c>
      <c r="E61" s="29">
        <f>SUM(E62+E79+E88+E100+E103+E136+E145+E81)</f>
        <v>82984.8</v>
      </c>
      <c r="F61" s="29">
        <f>SUM(F62+F79+F88+F100+F103+F136+F145+F81)</f>
        <v>114033.7</v>
      </c>
      <c r="G61" s="30">
        <f>F61/D61*100</f>
        <v>68.90878327340847</v>
      </c>
      <c r="H61" s="203">
        <f>F61/E61*100</f>
        <v>137.4151651868776</v>
      </c>
    </row>
    <row r="62" spans="2:8" s="39" customFormat="1" ht="31.5" customHeight="1" thickBot="1">
      <c r="B62" s="204" t="s">
        <v>242</v>
      </c>
      <c r="C62" s="178" t="s">
        <v>243</v>
      </c>
      <c r="D62" s="111">
        <f>SUM(D63+D64+D66+D68+D77)</f>
        <v>107350</v>
      </c>
      <c r="E62" s="111">
        <f>SUM(E63+E64+E66+E68+E77)</f>
        <v>52600</v>
      </c>
      <c r="F62" s="112">
        <f>SUM(F63+F64+F66+F68+F77)</f>
        <v>75923</v>
      </c>
      <c r="G62" s="205">
        <f>F62/D62*100</f>
        <v>70.72473218444341</v>
      </c>
      <c r="H62" s="206">
        <f>F62/E62*100</f>
        <v>144.34030418250953</v>
      </c>
    </row>
    <row r="63" spans="2:8" s="39" customFormat="1" ht="15.75" customHeight="1" hidden="1" thickBot="1">
      <c r="B63" s="207" t="s">
        <v>364</v>
      </c>
      <c r="C63" s="163" t="s">
        <v>365</v>
      </c>
      <c r="D63" s="102"/>
      <c r="E63" s="102"/>
      <c r="F63" s="208">
        <v>0</v>
      </c>
      <c r="G63" s="209"/>
      <c r="H63" s="210"/>
    </row>
    <row r="64" spans="2:8" s="39" customFormat="1" ht="15.75" customHeight="1" hidden="1" thickBot="1">
      <c r="B64" s="211" t="s">
        <v>244</v>
      </c>
      <c r="C64" s="211" t="s">
        <v>245</v>
      </c>
      <c r="D64" s="115">
        <f>SUM(D65)</f>
        <v>0</v>
      </c>
      <c r="E64" s="115">
        <f>SUM(E65)</f>
        <v>0</v>
      </c>
      <c r="F64" s="116">
        <f>SUM(F65)</f>
        <v>0</v>
      </c>
      <c r="G64" s="212" t="e">
        <f>#REF!/D64*100</f>
        <v>#REF!</v>
      </c>
      <c r="H64" s="213" t="e">
        <f aca="true" t="shared" si="8" ref="H64:H70">F64/E64*100</f>
        <v>#DIV/0!</v>
      </c>
    </row>
    <row r="65" spans="2:8" s="39" customFormat="1" ht="15.75" customHeight="1" hidden="1" thickBot="1" thickTop="1">
      <c r="B65" s="177" t="s">
        <v>309</v>
      </c>
      <c r="C65" s="190" t="s">
        <v>297</v>
      </c>
      <c r="D65" s="132">
        <v>0</v>
      </c>
      <c r="E65" s="132">
        <v>0</v>
      </c>
      <c r="F65" s="99">
        <v>0</v>
      </c>
      <c r="G65" s="100" t="e">
        <f>#REF!/D65*100</f>
        <v>#REF!</v>
      </c>
      <c r="H65" s="101" t="e">
        <f t="shared" si="8"/>
        <v>#DIV/0!</v>
      </c>
    </row>
    <row r="66" spans="2:8" s="39" customFormat="1" ht="26.25" thickBot="1">
      <c r="B66" s="211" t="s">
        <v>273</v>
      </c>
      <c r="C66" s="214" t="s">
        <v>310</v>
      </c>
      <c r="D66" s="180">
        <f>SUM(D67)</f>
        <v>45</v>
      </c>
      <c r="E66" s="180">
        <f>SUM(E67)</f>
        <v>22</v>
      </c>
      <c r="F66" s="144">
        <f>F67</f>
        <v>18.3</v>
      </c>
      <c r="G66" s="145">
        <f aca="true" t="shared" si="9" ref="G66:G76">F66/D66*100</f>
        <v>40.666666666666664</v>
      </c>
      <c r="H66" s="146">
        <f t="shared" si="8"/>
        <v>83.18181818181819</v>
      </c>
    </row>
    <row r="67" spans="2:8" s="39" customFormat="1" ht="27" hidden="1" thickBot="1" thickTop="1">
      <c r="B67" s="177" t="s">
        <v>146</v>
      </c>
      <c r="C67" s="215" t="s">
        <v>316</v>
      </c>
      <c r="D67" s="132">
        <v>45</v>
      </c>
      <c r="E67" s="132">
        <v>22</v>
      </c>
      <c r="F67" s="99">
        <v>18.3</v>
      </c>
      <c r="G67" s="44">
        <f t="shared" si="9"/>
        <v>40.666666666666664</v>
      </c>
      <c r="H67" s="55">
        <f t="shared" si="8"/>
        <v>83.18181818181819</v>
      </c>
    </row>
    <row r="68" spans="2:8" s="39" customFormat="1" ht="27.75" customHeight="1" thickBot="1" thickTop="1">
      <c r="B68" s="207" t="s">
        <v>246</v>
      </c>
      <c r="C68" s="216" t="s">
        <v>247</v>
      </c>
      <c r="D68" s="217">
        <f>SUM(D69+D72+D74)</f>
        <v>103345</v>
      </c>
      <c r="E68" s="217">
        <f>SUM(E69+E72+E74)</f>
        <v>50898</v>
      </c>
      <c r="F68" s="218">
        <f>SUM(F69+F72+F74)</f>
        <v>74187.2</v>
      </c>
      <c r="G68" s="219">
        <f t="shared" si="9"/>
        <v>71.78595964971697</v>
      </c>
      <c r="H68" s="220">
        <f t="shared" si="8"/>
        <v>145.75661126173915</v>
      </c>
    </row>
    <row r="69" spans="2:8" s="39" customFormat="1" ht="15.75" customHeight="1" hidden="1" thickBot="1">
      <c r="B69" s="221" t="s">
        <v>248</v>
      </c>
      <c r="C69" s="222" t="s">
        <v>148</v>
      </c>
      <c r="D69" s="180">
        <f>SUM(D70+D71)</f>
        <v>103345</v>
      </c>
      <c r="E69" s="180">
        <f>SUM(E70+E71)</f>
        <v>50898</v>
      </c>
      <c r="F69" s="144">
        <f>SUM(F70+F71)</f>
        <v>73322.09999999999</v>
      </c>
      <c r="G69" s="145">
        <f t="shared" si="9"/>
        <v>70.94886061251148</v>
      </c>
      <c r="H69" s="146">
        <f t="shared" si="8"/>
        <v>144.05693740422018</v>
      </c>
    </row>
    <row r="70" spans="2:8" s="39" customFormat="1" ht="15.75" customHeight="1" hidden="1" thickTop="1">
      <c r="B70" s="119" t="s">
        <v>147</v>
      </c>
      <c r="C70" s="223" t="s">
        <v>149</v>
      </c>
      <c r="D70" s="121">
        <v>101525</v>
      </c>
      <c r="E70" s="121">
        <v>50000</v>
      </c>
      <c r="F70" s="94">
        <v>71898.2</v>
      </c>
      <c r="G70" s="122">
        <f t="shared" si="9"/>
        <v>70.8182221127801</v>
      </c>
      <c r="H70" s="123">
        <f t="shared" si="8"/>
        <v>143.7964</v>
      </c>
    </row>
    <row r="71" spans="2:8" s="39" customFormat="1" ht="15.75" customHeight="1" hidden="1" thickBot="1">
      <c r="B71" s="190" t="s">
        <v>34</v>
      </c>
      <c r="C71" s="190" t="s">
        <v>150</v>
      </c>
      <c r="D71" s="224">
        <v>1820</v>
      </c>
      <c r="E71" s="224">
        <v>898</v>
      </c>
      <c r="F71" s="99">
        <v>1423.9</v>
      </c>
      <c r="G71" s="100">
        <f t="shared" si="9"/>
        <v>78.23626373626375</v>
      </c>
      <c r="H71" s="101">
        <f>F71/E71*100</f>
        <v>158.56347438752783</v>
      </c>
    </row>
    <row r="72" spans="1:9" s="39" customFormat="1" ht="15.75" customHeight="1" hidden="1" thickBot="1">
      <c r="A72" s="1"/>
      <c r="B72" s="225" t="s">
        <v>152</v>
      </c>
      <c r="C72" s="226" t="s">
        <v>151</v>
      </c>
      <c r="D72" s="227">
        <f>SUM(D73)</f>
        <v>0</v>
      </c>
      <c r="E72" s="227">
        <f>SUM(E73)</f>
        <v>0</v>
      </c>
      <c r="F72" s="228">
        <f>SUM(F73)</f>
        <v>694.8</v>
      </c>
      <c r="G72" s="50"/>
      <c r="H72" s="51"/>
      <c r="I72" s="1"/>
    </row>
    <row r="73" spans="1:9" s="39" customFormat="1" ht="15.75" customHeight="1" hidden="1" thickBot="1" thickTop="1">
      <c r="A73" s="1"/>
      <c r="B73" s="119" t="s">
        <v>350</v>
      </c>
      <c r="C73" s="229" t="s">
        <v>351</v>
      </c>
      <c r="D73" s="121">
        <v>0</v>
      </c>
      <c r="E73" s="230">
        <v>0</v>
      </c>
      <c r="F73" s="99">
        <v>694.8</v>
      </c>
      <c r="G73" s="100"/>
      <c r="H73" s="101"/>
      <c r="I73" s="1"/>
    </row>
    <row r="74" spans="1:9" s="39" customFormat="1" ht="15.75" customHeight="1" hidden="1" thickBot="1">
      <c r="A74" s="1"/>
      <c r="B74" s="225" t="s">
        <v>249</v>
      </c>
      <c r="C74" s="226" t="s">
        <v>298</v>
      </c>
      <c r="D74" s="231">
        <f>SUM(D75:D76)</f>
        <v>0</v>
      </c>
      <c r="E74" s="231">
        <f>SUM(E75:E76)</f>
        <v>0</v>
      </c>
      <c r="F74" s="116">
        <f>SUM(F75:F76)</f>
        <v>170.3</v>
      </c>
      <c r="G74" s="145"/>
      <c r="H74" s="146"/>
      <c r="I74" s="1"/>
    </row>
    <row r="75" spans="2:8" s="39" customFormat="1" ht="15.75" customHeight="1" hidden="1" thickBot="1" thickTop="1">
      <c r="B75" s="119" t="s">
        <v>153</v>
      </c>
      <c r="C75" s="223" t="s">
        <v>133</v>
      </c>
      <c r="D75" s="121">
        <v>0</v>
      </c>
      <c r="E75" s="121">
        <v>0</v>
      </c>
      <c r="F75" s="94">
        <v>170.3</v>
      </c>
      <c r="G75" s="122"/>
      <c r="H75" s="146"/>
    </row>
    <row r="76" spans="2:8" s="39" customFormat="1" ht="15.75" customHeight="1" hidden="1" thickBot="1" thickTop="1">
      <c r="B76" s="70" t="s">
        <v>250</v>
      </c>
      <c r="C76" s="232" t="s">
        <v>134</v>
      </c>
      <c r="D76" s="233">
        <v>0</v>
      </c>
      <c r="E76" s="233">
        <v>0</v>
      </c>
      <c r="F76" s="234">
        <v>0</v>
      </c>
      <c r="G76" s="235" t="e">
        <f t="shared" si="9"/>
        <v>#DIV/0!</v>
      </c>
      <c r="H76" s="236" t="e">
        <f aca="true" t="shared" si="10" ref="H76:H81">F76/E76*100</f>
        <v>#DIV/0!</v>
      </c>
    </row>
    <row r="77" spans="2:8" s="39" customFormat="1" ht="76.5" customHeight="1" thickBot="1">
      <c r="B77" s="225" t="s">
        <v>366</v>
      </c>
      <c r="C77" s="226" t="s">
        <v>367</v>
      </c>
      <c r="D77" s="227">
        <f>SUM(D78:D78)</f>
        <v>3960</v>
      </c>
      <c r="E77" s="227">
        <f>SUM(E78:E78)</f>
        <v>1680</v>
      </c>
      <c r="F77" s="228">
        <f>SUM(F78:F78)</f>
        <v>1717.5</v>
      </c>
      <c r="G77" s="100">
        <f aca="true" t="shared" si="11" ref="G77:G86">F77/D77*100</f>
        <v>43.371212121212125</v>
      </c>
      <c r="H77" s="101">
        <f t="shared" si="10"/>
        <v>102.23214285714286</v>
      </c>
    </row>
    <row r="78" spans="2:8" s="39" customFormat="1" ht="15.75" customHeight="1" hidden="1" thickBot="1" thickTop="1">
      <c r="B78" s="119" t="s">
        <v>368</v>
      </c>
      <c r="C78" s="237" t="s">
        <v>3</v>
      </c>
      <c r="D78" s="121">
        <v>3960</v>
      </c>
      <c r="E78" s="121">
        <v>1680</v>
      </c>
      <c r="F78" s="94">
        <v>1717.5</v>
      </c>
      <c r="G78" s="100">
        <f t="shared" si="11"/>
        <v>43.371212121212125</v>
      </c>
      <c r="H78" s="101">
        <f t="shared" si="10"/>
        <v>102.23214285714286</v>
      </c>
    </row>
    <row r="79" spans="2:8" s="39" customFormat="1" ht="17.25" customHeight="1" thickBot="1" thickTop="1">
      <c r="B79" s="238" t="s">
        <v>228</v>
      </c>
      <c r="C79" s="239" t="s">
        <v>229</v>
      </c>
      <c r="D79" s="240">
        <f>SUM(D80)</f>
        <v>30354</v>
      </c>
      <c r="E79" s="240">
        <f>SUM(E80)</f>
        <v>17541</v>
      </c>
      <c r="F79" s="241">
        <f>SUM(F80)</f>
        <v>21442.2</v>
      </c>
      <c r="G79" s="212">
        <f t="shared" si="11"/>
        <v>70.64044277525203</v>
      </c>
      <c r="H79" s="213">
        <f t="shared" si="10"/>
        <v>122.24046519582691</v>
      </c>
    </row>
    <row r="80" spans="2:8" s="39" customFormat="1" ht="28.5" customHeight="1" thickBot="1" thickTop="1">
      <c r="B80" s="105" t="s">
        <v>230</v>
      </c>
      <c r="C80" s="216" t="s">
        <v>231</v>
      </c>
      <c r="D80" s="160">
        <v>30354</v>
      </c>
      <c r="E80" s="160">
        <v>17541</v>
      </c>
      <c r="F80" s="161">
        <v>21442.2</v>
      </c>
      <c r="G80" s="100">
        <f t="shared" si="11"/>
        <v>70.64044277525203</v>
      </c>
      <c r="H80" s="101">
        <f t="shared" si="10"/>
        <v>122.24046519582691</v>
      </c>
    </row>
    <row r="81" spans="2:8" s="39" customFormat="1" ht="36.75" customHeight="1" thickBot="1">
      <c r="B81" s="238" t="s">
        <v>169</v>
      </c>
      <c r="C81" s="239" t="s">
        <v>170</v>
      </c>
      <c r="D81" s="242">
        <f>D82+D83+D84+D85+D86+D87</f>
        <v>15017</v>
      </c>
      <c r="E81" s="242">
        <f>E82+E83+E84+E85+E86+E87</f>
        <v>7176</v>
      </c>
      <c r="F81" s="242">
        <f>F82+F83+F84+F85+F86+F87</f>
        <v>11547.6</v>
      </c>
      <c r="G81" s="212">
        <f t="shared" si="11"/>
        <v>76.89685023639875</v>
      </c>
      <c r="H81" s="213">
        <f t="shared" si="10"/>
        <v>160.91973244147158</v>
      </c>
    </row>
    <row r="82" spans="2:8" s="39" customFormat="1" ht="15.75" customHeight="1" hidden="1" thickTop="1">
      <c r="B82" s="243" t="s">
        <v>448</v>
      </c>
      <c r="C82" s="244" t="s">
        <v>491</v>
      </c>
      <c r="D82" s="245">
        <v>6557</v>
      </c>
      <c r="E82" s="245">
        <v>2612</v>
      </c>
      <c r="F82" s="94">
        <v>5591.1</v>
      </c>
      <c r="G82" s="122">
        <f t="shared" si="11"/>
        <v>85.26917797773372</v>
      </c>
      <c r="H82" s="123">
        <f>F82/E82*100</f>
        <v>214.0543644716692</v>
      </c>
    </row>
    <row r="83" spans="2:8" s="39" customFormat="1" ht="15.75" customHeight="1" hidden="1">
      <c r="B83" s="246" t="s">
        <v>450</v>
      </c>
      <c r="C83" s="247" t="s">
        <v>492</v>
      </c>
      <c r="D83" s="248">
        <v>3780</v>
      </c>
      <c r="E83" s="248">
        <v>1780</v>
      </c>
      <c r="F83" s="54">
        <v>2230.4</v>
      </c>
      <c r="G83" s="44">
        <f t="shared" si="11"/>
        <v>59.00529100529101</v>
      </c>
      <c r="H83" s="55">
        <f>F83/E83*100</f>
        <v>125.30337078651685</v>
      </c>
    </row>
    <row r="84" spans="2:8" s="39" customFormat="1" ht="15.75" customHeight="1" hidden="1">
      <c r="B84" s="249" t="s">
        <v>451</v>
      </c>
      <c r="C84" s="250" t="s">
        <v>493</v>
      </c>
      <c r="D84" s="251">
        <v>80</v>
      </c>
      <c r="E84" s="252">
        <v>70</v>
      </c>
      <c r="F84" s="187">
        <v>476.7</v>
      </c>
      <c r="G84" s="62">
        <f t="shared" si="11"/>
        <v>595.875</v>
      </c>
      <c r="H84" s="63">
        <f>F84/E84*100</f>
        <v>681</v>
      </c>
    </row>
    <row r="85" spans="2:8" s="39" customFormat="1" ht="15.75" customHeight="1" hidden="1">
      <c r="B85" s="246" t="s">
        <v>452</v>
      </c>
      <c r="C85" s="247" t="s">
        <v>494</v>
      </c>
      <c r="D85" s="253">
        <v>2128</v>
      </c>
      <c r="E85" s="254">
        <v>1143</v>
      </c>
      <c r="F85" s="59">
        <v>1493.3</v>
      </c>
      <c r="G85" s="62">
        <f t="shared" si="11"/>
        <v>70.17387218045113</v>
      </c>
      <c r="H85" s="63">
        <f>F85/E85*100</f>
        <v>130.64741907261592</v>
      </c>
    </row>
    <row r="86" spans="2:8" s="39" customFormat="1" ht="15.75" customHeight="1" hidden="1">
      <c r="B86" s="246" t="s">
        <v>453</v>
      </c>
      <c r="C86" s="247" t="s">
        <v>495</v>
      </c>
      <c r="D86" s="255">
        <v>2472</v>
      </c>
      <c r="E86" s="254">
        <v>1571</v>
      </c>
      <c r="F86" s="59">
        <v>1400</v>
      </c>
      <c r="G86" s="62">
        <f t="shared" si="11"/>
        <v>56.63430420711975</v>
      </c>
      <c r="H86" s="63">
        <f>F86/E86*100</f>
        <v>89.11521323997454</v>
      </c>
    </row>
    <row r="87" spans="2:8" s="39" customFormat="1" ht="15.75" customHeight="1" hidden="1" thickBot="1">
      <c r="B87" s="105" t="s">
        <v>475</v>
      </c>
      <c r="C87" s="256" t="s">
        <v>495</v>
      </c>
      <c r="D87" s="257">
        <v>0</v>
      </c>
      <c r="E87" s="258">
        <v>0</v>
      </c>
      <c r="F87" s="54">
        <v>356.1</v>
      </c>
      <c r="G87" s="31"/>
      <c r="H87" s="32"/>
    </row>
    <row r="88" spans="2:8" s="39" customFormat="1" ht="36.75" customHeight="1" thickBot="1" thickTop="1">
      <c r="B88" s="15" t="s">
        <v>252</v>
      </c>
      <c r="C88" s="178" t="s">
        <v>253</v>
      </c>
      <c r="D88" s="259">
        <f>SUM(D89+D92+D94)</f>
        <v>1594</v>
      </c>
      <c r="E88" s="259">
        <f>SUM(E89+E92+E94)</f>
        <v>702</v>
      </c>
      <c r="F88" s="19">
        <f>SUM(F89+F92+F94)</f>
        <v>3192.5000000000005</v>
      </c>
      <c r="G88" s="20">
        <f>F88/D88*100</f>
        <v>200.28230865746553</v>
      </c>
      <c r="H88" s="21">
        <f aca="true" t="shared" si="12" ref="H88:H98">F88/E88*100</f>
        <v>454.77207977207985</v>
      </c>
    </row>
    <row r="89" spans="2:8" s="39" customFormat="1" ht="15.75" customHeight="1" hidden="1" thickBot="1">
      <c r="B89" s="113" t="s">
        <v>35</v>
      </c>
      <c r="C89" s="214" t="s">
        <v>254</v>
      </c>
      <c r="D89" s="115">
        <f>SUM(D90:D91)</f>
        <v>0</v>
      </c>
      <c r="E89" s="115">
        <f>SUM(E90:E91)</f>
        <v>0</v>
      </c>
      <c r="F89" s="116">
        <f>SUM(F90:F91)</f>
        <v>0</v>
      </c>
      <c r="G89" s="212" t="e">
        <f>F89/D89*100</f>
        <v>#DIV/0!</v>
      </c>
      <c r="H89" s="213" t="e">
        <f t="shared" si="12"/>
        <v>#DIV/0!</v>
      </c>
    </row>
    <row r="90" spans="2:8" s="39" customFormat="1" ht="15.75" customHeight="1" hidden="1" thickTop="1">
      <c r="B90" s="119" t="s">
        <v>154</v>
      </c>
      <c r="C90" s="223" t="s">
        <v>135</v>
      </c>
      <c r="D90" s="121">
        <v>0</v>
      </c>
      <c r="E90" s="121">
        <v>0</v>
      </c>
      <c r="F90" s="260">
        <v>0</v>
      </c>
      <c r="G90" s="261" t="e">
        <f>F90/D90*100</f>
        <v>#DIV/0!</v>
      </c>
      <c r="H90" s="262" t="e">
        <f t="shared" si="12"/>
        <v>#DIV/0!</v>
      </c>
    </row>
    <row r="91" spans="2:8" s="39" customFormat="1" ht="26.25" hidden="1" thickBot="1">
      <c r="B91" s="11" t="s">
        <v>2</v>
      </c>
      <c r="C91" s="190" t="s">
        <v>5</v>
      </c>
      <c r="D91" s="66">
        <v>0</v>
      </c>
      <c r="E91" s="66">
        <v>0</v>
      </c>
      <c r="F91" s="99">
        <v>0</v>
      </c>
      <c r="G91" s="263"/>
      <c r="H91" s="264" t="e">
        <f t="shared" si="12"/>
        <v>#DIV/0!</v>
      </c>
    </row>
    <row r="92" spans="2:8" s="39" customFormat="1" ht="33.75" customHeight="1" thickBot="1">
      <c r="B92" s="135" t="s">
        <v>255</v>
      </c>
      <c r="C92" s="214" t="s">
        <v>256</v>
      </c>
      <c r="D92" s="115">
        <f>D93</f>
        <v>700</v>
      </c>
      <c r="E92" s="115">
        <f>E93</f>
        <v>300</v>
      </c>
      <c r="F92" s="116">
        <f>F93</f>
        <v>127.4</v>
      </c>
      <c r="G92" s="145">
        <f aca="true" t="shared" si="13" ref="G92:G101">F92/D92*100</f>
        <v>18.2</v>
      </c>
      <c r="H92" s="146">
        <f t="shared" si="12"/>
        <v>42.46666666666667</v>
      </c>
    </row>
    <row r="93" spans="2:8" s="39" customFormat="1" ht="52.5" hidden="1" thickBot="1" thickTop="1">
      <c r="B93" s="265" t="s">
        <v>33</v>
      </c>
      <c r="C93" s="266" t="s">
        <v>32</v>
      </c>
      <c r="D93" s="267">
        <v>700</v>
      </c>
      <c r="E93" s="267">
        <v>300</v>
      </c>
      <c r="F93" s="138">
        <v>127.4</v>
      </c>
      <c r="G93" s="268">
        <f t="shared" si="13"/>
        <v>18.2</v>
      </c>
      <c r="H93" s="269">
        <f t="shared" si="12"/>
        <v>42.46666666666667</v>
      </c>
    </row>
    <row r="94" spans="2:8" s="39" customFormat="1" ht="24" customHeight="1" thickBot="1" thickTop="1">
      <c r="B94" s="168" t="s">
        <v>404</v>
      </c>
      <c r="C94" s="179" t="s">
        <v>155</v>
      </c>
      <c r="D94" s="115">
        <f>D95+D97+D99</f>
        <v>894</v>
      </c>
      <c r="E94" s="115">
        <f>E95+E97+E99</f>
        <v>402</v>
      </c>
      <c r="F94" s="116">
        <f>SUM(F95:F99)</f>
        <v>3065.1000000000004</v>
      </c>
      <c r="G94" s="145">
        <f t="shared" si="13"/>
        <v>342.8523489932887</v>
      </c>
      <c r="H94" s="146">
        <f t="shared" si="12"/>
        <v>762.4626865671643</v>
      </c>
    </row>
    <row r="95" spans="2:8" s="39" customFormat="1" ht="15.75" customHeight="1" hidden="1" thickTop="1">
      <c r="B95" s="52" t="s">
        <v>371</v>
      </c>
      <c r="C95" s="270" t="s">
        <v>352</v>
      </c>
      <c r="D95" s="173">
        <v>394</v>
      </c>
      <c r="E95" s="173">
        <v>202</v>
      </c>
      <c r="F95" s="271">
        <v>1122.7</v>
      </c>
      <c r="G95" s="44">
        <f>F95/D95*100</f>
        <v>284.9492385786802</v>
      </c>
      <c r="H95" s="55">
        <f t="shared" si="12"/>
        <v>555.7920792079208</v>
      </c>
    </row>
    <row r="96" spans="2:8" s="39" customFormat="1" ht="15.75" customHeight="1" hidden="1" thickBot="1">
      <c r="B96" s="80" t="s">
        <v>299</v>
      </c>
      <c r="C96" s="232" t="s">
        <v>136</v>
      </c>
      <c r="D96" s="272">
        <v>0</v>
      </c>
      <c r="E96" s="272">
        <v>0</v>
      </c>
      <c r="F96" s="234">
        <v>0</v>
      </c>
      <c r="G96" s="44" t="e">
        <f>F96/D96*100</f>
        <v>#DIV/0!</v>
      </c>
      <c r="H96" s="55" t="e">
        <f t="shared" si="12"/>
        <v>#DIV/0!</v>
      </c>
    </row>
    <row r="97" spans="2:8" s="39" customFormat="1" ht="15.75" customHeight="1" hidden="1" thickBot="1">
      <c r="B97" s="273" t="s">
        <v>403</v>
      </c>
      <c r="C97" s="274" t="s">
        <v>405</v>
      </c>
      <c r="D97" s="132">
        <v>500</v>
      </c>
      <c r="E97" s="132">
        <v>200</v>
      </c>
      <c r="F97" s="161">
        <v>1942.4</v>
      </c>
      <c r="G97" s="44">
        <f>F97/D97*100</f>
        <v>388.48</v>
      </c>
      <c r="H97" s="55">
        <f t="shared" si="12"/>
        <v>971.1999999999999</v>
      </c>
    </row>
    <row r="98" spans="2:8" s="39" customFormat="1" ht="15.75" customHeight="1" hidden="1" thickBot="1">
      <c r="B98" s="80"/>
      <c r="C98" s="190"/>
      <c r="D98" s="132"/>
      <c r="E98" s="132"/>
      <c r="F98" s="161"/>
      <c r="G98" s="44" t="e">
        <f>F98/D98*100</f>
        <v>#DIV/0!</v>
      </c>
      <c r="H98" s="55" t="e">
        <f t="shared" si="12"/>
        <v>#DIV/0!</v>
      </c>
    </row>
    <row r="99" spans="2:8" s="39" customFormat="1" ht="15.75" customHeight="1" hidden="1" thickBot="1">
      <c r="B99" s="80" t="s">
        <v>406</v>
      </c>
      <c r="C99" s="190" t="s">
        <v>407</v>
      </c>
      <c r="D99" s="132">
        <v>0</v>
      </c>
      <c r="E99" s="132">
        <v>0</v>
      </c>
      <c r="F99" s="161">
        <v>0</v>
      </c>
      <c r="G99" s="44"/>
      <c r="H99" s="55"/>
    </row>
    <row r="100" spans="2:8" s="39" customFormat="1" ht="13.5" hidden="1" thickBot="1">
      <c r="B100" s="15" t="s">
        <v>301</v>
      </c>
      <c r="C100" s="178" t="s">
        <v>258</v>
      </c>
      <c r="D100" s="275">
        <f aca="true" t="shared" si="14" ref="D100:F101">SUM(D101)</f>
        <v>0</v>
      </c>
      <c r="E100" s="275">
        <f t="shared" si="14"/>
        <v>0</v>
      </c>
      <c r="F100" s="19">
        <f t="shared" si="14"/>
        <v>0</v>
      </c>
      <c r="G100" s="219" t="e">
        <f t="shared" si="13"/>
        <v>#DIV/0!</v>
      </c>
      <c r="H100" s="220" t="e">
        <f>F100/E100*100</f>
        <v>#DIV/0!</v>
      </c>
    </row>
    <row r="101" spans="2:8" s="39" customFormat="1" ht="26.25" hidden="1" thickBot="1">
      <c r="B101" s="113" t="s">
        <v>259</v>
      </c>
      <c r="C101" s="214" t="s">
        <v>260</v>
      </c>
      <c r="D101" s="115">
        <f t="shared" si="14"/>
        <v>0</v>
      </c>
      <c r="E101" s="115">
        <f t="shared" si="14"/>
        <v>0</v>
      </c>
      <c r="F101" s="116">
        <f t="shared" si="14"/>
        <v>0</v>
      </c>
      <c r="G101" s="145" t="e">
        <f t="shared" si="13"/>
        <v>#DIV/0!</v>
      </c>
      <c r="H101" s="146" t="e">
        <f>F101/E101*100</f>
        <v>#DIV/0!</v>
      </c>
    </row>
    <row r="102" spans="2:8" s="39" customFormat="1" ht="27" hidden="1" thickBot="1" thickTop="1">
      <c r="B102" s="11" t="s">
        <v>36</v>
      </c>
      <c r="C102" s="190" t="s">
        <v>302</v>
      </c>
      <c r="D102" s="132">
        <v>0</v>
      </c>
      <c r="E102" s="132">
        <v>0</v>
      </c>
      <c r="F102" s="276">
        <v>0</v>
      </c>
      <c r="G102" s="100" t="e">
        <f>F102/D102*100</f>
        <v>#DIV/0!</v>
      </c>
      <c r="H102" s="101" t="e">
        <f>F102/E102*100</f>
        <v>#DIV/0!</v>
      </c>
    </row>
    <row r="103" spans="2:8" s="39" customFormat="1" ht="18" customHeight="1" thickBot="1" thickTop="1">
      <c r="B103" s="15" t="s">
        <v>261</v>
      </c>
      <c r="C103" s="178" t="s">
        <v>262</v>
      </c>
      <c r="D103" s="19">
        <f>D104+D105+D106+D108+D110+D112+D113+D114+D115+D117+D118+D122+D109+D111+D107+D116</f>
        <v>3688</v>
      </c>
      <c r="E103" s="19">
        <f>E104+E105+E106+E108+E110+E112+E113+E114+E115+E117+E118+E122+E109+E111+E107+E116</f>
        <v>1843.8</v>
      </c>
      <c r="F103" s="19">
        <f>F104+F105+F106+F108+F110+F112+F113+F114+F115+F117+F118+F122+F109+F111+F107+F116</f>
        <v>880.5</v>
      </c>
      <c r="G103" s="277">
        <f>F103/D103*100</f>
        <v>23.87472885032538</v>
      </c>
      <c r="H103" s="278">
        <f>F103/E103*100</f>
        <v>47.75463716238204</v>
      </c>
    </row>
    <row r="104" spans="2:8" s="39" customFormat="1" ht="15.75" customHeight="1" hidden="1" thickBot="1">
      <c r="B104" s="279" t="s">
        <v>326</v>
      </c>
      <c r="C104" s="280" t="s">
        <v>325</v>
      </c>
      <c r="D104" s="281">
        <v>7</v>
      </c>
      <c r="E104" s="281">
        <v>3</v>
      </c>
      <c r="F104" s="208">
        <v>5.5</v>
      </c>
      <c r="G104" s="282">
        <f>F104/D104*100</f>
        <v>78.57142857142857</v>
      </c>
      <c r="H104" s="283">
        <f>F104/E104*100</f>
        <v>183.33333333333331</v>
      </c>
    </row>
    <row r="105" spans="2:8" s="39" customFormat="1" ht="15.75" customHeight="1" hidden="1" thickBot="1">
      <c r="B105" s="284" t="s">
        <v>327</v>
      </c>
      <c r="C105" s="190" t="s">
        <v>334</v>
      </c>
      <c r="D105" s="285">
        <v>0</v>
      </c>
      <c r="E105" s="285">
        <v>0</v>
      </c>
      <c r="F105" s="286">
        <v>0</v>
      </c>
      <c r="G105" s="287"/>
      <c r="H105" s="288"/>
    </row>
    <row r="106" spans="2:8" s="39" customFormat="1" ht="15.75" customHeight="1" hidden="1" thickBot="1">
      <c r="B106" s="289" t="s">
        <v>328</v>
      </c>
      <c r="C106" s="290" t="s">
        <v>335</v>
      </c>
      <c r="D106" s="285">
        <v>0</v>
      </c>
      <c r="E106" s="285">
        <v>0</v>
      </c>
      <c r="F106" s="286">
        <v>0</v>
      </c>
      <c r="G106" s="219"/>
      <c r="H106" s="220"/>
    </row>
    <row r="107" spans="2:8" s="39" customFormat="1" ht="15.75" customHeight="1" hidden="1" thickBot="1">
      <c r="B107" s="289" t="s">
        <v>435</v>
      </c>
      <c r="C107" s="290" t="s">
        <v>335</v>
      </c>
      <c r="D107" s="281">
        <v>0</v>
      </c>
      <c r="E107" s="281">
        <v>0</v>
      </c>
      <c r="F107" s="208">
        <v>0</v>
      </c>
      <c r="G107" s="100"/>
      <c r="H107" s="101"/>
    </row>
    <row r="108" spans="2:8" s="39" customFormat="1" ht="15.75" customHeight="1" hidden="1" thickBot="1">
      <c r="B108" s="291" t="s">
        <v>4</v>
      </c>
      <c r="C108" s="292" t="s">
        <v>37</v>
      </c>
      <c r="D108" s="42">
        <v>15</v>
      </c>
      <c r="E108" s="42">
        <v>4</v>
      </c>
      <c r="F108" s="43">
        <v>0</v>
      </c>
      <c r="G108" s="282">
        <f aca="true" t="shared" si="15" ref="G108:G115">F108/D108*100</f>
        <v>0</v>
      </c>
      <c r="H108" s="283">
        <f aca="true" t="shared" si="16" ref="H108:H115">F108/E108*100</f>
        <v>0</v>
      </c>
    </row>
    <row r="109" spans="2:8" s="39" customFormat="1" ht="15.75" customHeight="1" hidden="1" thickBot="1">
      <c r="B109" s="293" t="s">
        <v>49</v>
      </c>
      <c r="C109" s="294" t="s">
        <v>23</v>
      </c>
      <c r="D109" s="295">
        <v>0</v>
      </c>
      <c r="E109" s="296">
        <v>0</v>
      </c>
      <c r="F109" s="59">
        <v>13.3</v>
      </c>
      <c r="G109" s="282"/>
      <c r="H109" s="283"/>
    </row>
    <row r="110" spans="2:8" s="39" customFormat="1" ht="15.75" customHeight="1" hidden="1" thickBot="1">
      <c r="B110" s="297" t="s">
        <v>13</v>
      </c>
      <c r="C110" s="298" t="s">
        <v>38</v>
      </c>
      <c r="D110" s="299">
        <v>0</v>
      </c>
      <c r="E110" s="300">
        <v>0</v>
      </c>
      <c r="F110" s="301">
        <v>0</v>
      </c>
      <c r="G110" s="282" t="e">
        <f t="shared" si="15"/>
        <v>#DIV/0!</v>
      </c>
      <c r="H110" s="283" t="e">
        <f t="shared" si="16"/>
        <v>#DIV/0!</v>
      </c>
    </row>
    <row r="111" spans="2:8" s="39" customFormat="1" ht="15.75" customHeight="1" hidden="1" thickBot="1">
      <c r="B111" s="302" t="s">
        <v>372</v>
      </c>
      <c r="C111" s="298" t="s">
        <v>38</v>
      </c>
      <c r="D111" s="303">
        <v>0</v>
      </c>
      <c r="E111" s="296">
        <v>0</v>
      </c>
      <c r="F111" s="59">
        <v>0</v>
      </c>
      <c r="G111" s="282" t="e">
        <f t="shared" si="15"/>
        <v>#DIV/0!</v>
      </c>
      <c r="H111" s="283" t="e">
        <f t="shared" si="16"/>
        <v>#DIV/0!</v>
      </c>
    </row>
    <row r="112" spans="2:8" s="39" customFormat="1" ht="15.75" customHeight="1" hidden="1" thickBot="1">
      <c r="B112" s="289" t="s">
        <v>476</v>
      </c>
      <c r="C112" s="304" t="s">
        <v>304</v>
      </c>
      <c r="D112" s="132">
        <v>2200</v>
      </c>
      <c r="E112" s="132">
        <v>1250</v>
      </c>
      <c r="F112" s="99">
        <v>110</v>
      </c>
      <c r="G112" s="282">
        <f t="shared" si="15"/>
        <v>5</v>
      </c>
      <c r="H112" s="283">
        <f t="shared" si="16"/>
        <v>8.799999999999999</v>
      </c>
    </row>
    <row r="113" spans="2:8" s="39" customFormat="1" ht="15.75" customHeight="1" hidden="1" thickBot="1">
      <c r="B113" s="289" t="s">
        <v>477</v>
      </c>
      <c r="C113" s="304" t="s">
        <v>304</v>
      </c>
      <c r="D113" s="132"/>
      <c r="E113" s="132"/>
      <c r="F113" s="99">
        <v>20</v>
      </c>
      <c r="G113" s="282"/>
      <c r="H113" s="283"/>
    </row>
    <row r="114" spans="2:8" s="39" customFormat="1" ht="15.75" customHeight="1" hidden="1" thickBot="1">
      <c r="B114" s="302" t="s">
        <v>436</v>
      </c>
      <c r="C114" s="304" t="s">
        <v>336</v>
      </c>
      <c r="D114" s="132">
        <v>6</v>
      </c>
      <c r="E114" s="305">
        <v>2.8</v>
      </c>
      <c r="F114" s="99">
        <v>0</v>
      </c>
      <c r="G114" s="282">
        <f t="shared" si="15"/>
        <v>0</v>
      </c>
      <c r="H114" s="283">
        <f t="shared" si="16"/>
        <v>0</v>
      </c>
    </row>
    <row r="115" spans="2:8" s="39" customFormat="1" ht="15.75" customHeight="1" hidden="1" thickBot="1">
      <c r="B115" s="289" t="s">
        <v>420</v>
      </c>
      <c r="C115" s="304" t="s">
        <v>421</v>
      </c>
      <c r="D115" s="306">
        <v>30</v>
      </c>
      <c r="E115" s="132">
        <v>13</v>
      </c>
      <c r="F115" s="99">
        <v>175.7</v>
      </c>
      <c r="G115" s="282">
        <f t="shared" si="15"/>
        <v>585.6666666666666</v>
      </c>
      <c r="H115" s="283">
        <f t="shared" si="16"/>
        <v>1351.5384615384614</v>
      </c>
    </row>
    <row r="116" spans="2:8" s="39" customFormat="1" ht="15.75" customHeight="1" hidden="1" thickBot="1">
      <c r="B116" s="307" t="s">
        <v>437</v>
      </c>
      <c r="C116" s="41" t="s">
        <v>438</v>
      </c>
      <c r="D116" s="285">
        <v>0</v>
      </c>
      <c r="E116" s="132">
        <v>0</v>
      </c>
      <c r="F116" s="99">
        <v>5</v>
      </c>
      <c r="G116" s="100"/>
      <c r="H116" s="101"/>
    </row>
    <row r="117" spans="2:8" s="39" customFormat="1" ht="15.75" customHeight="1" hidden="1" thickBot="1">
      <c r="B117" s="289" t="s">
        <v>161</v>
      </c>
      <c r="C117" s="304" t="s">
        <v>39</v>
      </c>
      <c r="D117" s="285">
        <v>180</v>
      </c>
      <c r="E117" s="285">
        <v>90</v>
      </c>
      <c r="F117" s="286">
        <v>73.5</v>
      </c>
      <c r="G117" s="219">
        <f>F117/D117*100</f>
        <v>40.833333333333336</v>
      </c>
      <c r="H117" s="220">
        <f>F117/E117*100</f>
        <v>81.66666666666667</v>
      </c>
    </row>
    <row r="118" spans="2:8" s="39" customFormat="1" ht="15.75" customHeight="1" hidden="1">
      <c r="B118" s="249" t="s">
        <v>48</v>
      </c>
      <c r="C118" s="172" t="s">
        <v>16</v>
      </c>
      <c r="D118" s="173">
        <v>255</v>
      </c>
      <c r="E118" s="173">
        <v>52</v>
      </c>
      <c r="F118" s="54">
        <v>156.3</v>
      </c>
      <c r="G118" s="44">
        <f>F118/D118*100</f>
        <v>61.29411764705883</v>
      </c>
      <c r="H118" s="55">
        <f>F118/E118*100</f>
        <v>300.5769230769231</v>
      </c>
    </row>
    <row r="119" spans="2:8" s="39" customFormat="1" ht="13.5" hidden="1" thickBot="1">
      <c r="B119" s="52"/>
      <c r="C119" s="172"/>
      <c r="D119" s="132">
        <v>0</v>
      </c>
      <c r="E119" s="132">
        <v>0</v>
      </c>
      <c r="F119" s="99">
        <v>0</v>
      </c>
      <c r="G119" s="100" t="e">
        <f>F119/D119*100</f>
        <v>#DIV/0!</v>
      </c>
      <c r="H119" s="101" t="e">
        <f>F119/E119*100</f>
        <v>#DIV/0!</v>
      </c>
    </row>
    <row r="120" spans="2:8" s="39" customFormat="1" ht="26.25" hidden="1" thickBot="1">
      <c r="B120" s="308" t="s">
        <v>49</v>
      </c>
      <c r="C120" s="309" t="s">
        <v>23</v>
      </c>
      <c r="D120" s="180"/>
      <c r="E120" s="180"/>
      <c r="F120" s="144"/>
      <c r="G120" s="235"/>
      <c r="H120" s="236"/>
    </row>
    <row r="121" spans="2:8" s="39" customFormat="1" ht="14.25" hidden="1" thickBot="1" thickTop="1">
      <c r="B121" s="310"/>
      <c r="C121" s="304"/>
      <c r="D121" s="186"/>
      <c r="E121" s="186"/>
      <c r="F121" s="187"/>
      <c r="G121" s="287" t="e">
        <f aca="true" t="shared" si="17" ref="G121:G126">F121/D121*100</f>
        <v>#DIV/0!</v>
      </c>
      <c r="H121" s="288" t="e">
        <f aca="true" t="shared" si="18" ref="H121:H126">F121/E121*100</f>
        <v>#DIV/0!</v>
      </c>
    </row>
    <row r="122" spans="2:8" s="39" customFormat="1" ht="26.25" hidden="1" thickBot="1">
      <c r="B122" s="311" t="s">
        <v>14</v>
      </c>
      <c r="C122" s="152" t="s">
        <v>40</v>
      </c>
      <c r="D122" s="312">
        <f>D123+D124+D125+D128+D129+D130+D131+D132+D133+D134+D126+D127</f>
        <v>995</v>
      </c>
      <c r="E122" s="312">
        <f>E123+E124+E125+E128+E129+E130+E131+E132+E133+E134+E126+E127</f>
        <v>429</v>
      </c>
      <c r="F122" s="312">
        <f>F123+F124+F125+F128+F129+F130+F131+F132+F133+F134+F126+F127</f>
        <v>321.2</v>
      </c>
      <c r="G122" s="219">
        <f t="shared" si="17"/>
        <v>32.28140703517588</v>
      </c>
      <c r="H122" s="220">
        <f t="shared" si="18"/>
        <v>74.87179487179488</v>
      </c>
    </row>
    <row r="123" spans="2:8" s="39" customFormat="1" ht="15.75" customHeight="1" hidden="1" thickTop="1">
      <c r="B123" s="313" t="s">
        <v>378</v>
      </c>
      <c r="C123" s="41" t="s">
        <v>379</v>
      </c>
      <c r="D123" s="314">
        <v>74</v>
      </c>
      <c r="E123" s="315">
        <v>25</v>
      </c>
      <c r="F123" s="316">
        <v>36.5</v>
      </c>
      <c r="G123" s="282">
        <f t="shared" si="17"/>
        <v>49.32432432432432</v>
      </c>
      <c r="H123" s="55">
        <f t="shared" si="18"/>
        <v>146</v>
      </c>
    </row>
    <row r="124" spans="2:8" s="39" customFormat="1" ht="15.75" customHeight="1" hidden="1">
      <c r="B124" s="317" t="s">
        <v>380</v>
      </c>
      <c r="C124" s="41" t="s">
        <v>381</v>
      </c>
      <c r="D124" s="318">
        <v>16</v>
      </c>
      <c r="E124" s="315">
        <v>8</v>
      </c>
      <c r="F124" s="316">
        <v>17.7</v>
      </c>
      <c r="G124" s="44">
        <f t="shared" si="17"/>
        <v>110.625</v>
      </c>
      <c r="H124" s="55">
        <f t="shared" si="18"/>
        <v>221.25</v>
      </c>
    </row>
    <row r="125" spans="2:8" s="39" customFormat="1" ht="39" hidden="1" thickBot="1">
      <c r="B125" s="317" t="s">
        <v>15</v>
      </c>
      <c r="C125" s="41" t="s">
        <v>42</v>
      </c>
      <c r="D125" s="319">
        <v>16</v>
      </c>
      <c r="E125" s="320">
        <v>8</v>
      </c>
      <c r="F125" s="321">
        <v>0</v>
      </c>
      <c r="G125" s="62">
        <f t="shared" si="17"/>
        <v>0</v>
      </c>
      <c r="H125" s="63">
        <f t="shared" si="18"/>
        <v>0</v>
      </c>
    </row>
    <row r="126" spans="2:8" s="39" customFormat="1" ht="15.75" customHeight="1" hidden="1" thickBot="1" thickTop="1">
      <c r="B126" s="322" t="s">
        <v>374</v>
      </c>
      <c r="C126" s="41" t="s">
        <v>375</v>
      </c>
      <c r="D126" s="319">
        <v>5</v>
      </c>
      <c r="E126" s="323">
        <v>2</v>
      </c>
      <c r="F126" s="324">
        <v>0</v>
      </c>
      <c r="G126" s="128">
        <f t="shared" si="17"/>
        <v>0</v>
      </c>
      <c r="H126" s="129">
        <f t="shared" si="18"/>
        <v>0</v>
      </c>
    </row>
    <row r="127" spans="2:8" s="39" customFormat="1" ht="15.75" customHeight="1" hidden="1" thickBot="1" thickTop="1">
      <c r="B127" s="322" t="s">
        <v>376</v>
      </c>
      <c r="C127" s="41" t="s">
        <v>377</v>
      </c>
      <c r="D127" s="303">
        <v>0</v>
      </c>
      <c r="E127" s="303">
        <v>0</v>
      </c>
      <c r="F127" s="325">
        <v>7.5</v>
      </c>
      <c r="G127" s="128">
        <v>0</v>
      </c>
      <c r="H127" s="129">
        <v>0</v>
      </c>
    </row>
    <row r="128" spans="2:8" s="39" customFormat="1" ht="39.75" hidden="1" thickBot="1" thickTop="1">
      <c r="B128" s="317" t="s">
        <v>20</v>
      </c>
      <c r="C128" s="41" t="s">
        <v>44</v>
      </c>
      <c r="D128" s="326">
        <v>5</v>
      </c>
      <c r="E128" s="327">
        <v>2</v>
      </c>
      <c r="F128" s="328">
        <v>0.1</v>
      </c>
      <c r="G128" s="128">
        <f aca="true" t="shared" si="19" ref="G128:G134">F128/D128*100</f>
        <v>2</v>
      </c>
      <c r="H128" s="129">
        <f aca="true" t="shared" si="20" ref="H128:H134">F128/E128*100</f>
        <v>5</v>
      </c>
    </row>
    <row r="129" spans="2:8" s="39" customFormat="1" ht="39" hidden="1" thickTop="1">
      <c r="B129" s="329" t="s">
        <v>144</v>
      </c>
      <c r="C129" s="41" t="s">
        <v>311</v>
      </c>
      <c r="D129" s="319">
        <v>15</v>
      </c>
      <c r="E129" s="320">
        <v>7</v>
      </c>
      <c r="F129" s="321">
        <v>6.9</v>
      </c>
      <c r="G129" s="128">
        <f t="shared" si="19"/>
        <v>46</v>
      </c>
      <c r="H129" s="129">
        <f t="shared" si="20"/>
        <v>98.57142857142858</v>
      </c>
    </row>
    <row r="130" spans="2:8" s="39" customFormat="1" ht="15.75" customHeight="1" hidden="1">
      <c r="B130" s="329" t="s">
        <v>17</v>
      </c>
      <c r="C130" s="57" t="s">
        <v>43</v>
      </c>
      <c r="D130" s="319">
        <v>360</v>
      </c>
      <c r="E130" s="320">
        <v>140</v>
      </c>
      <c r="F130" s="321">
        <v>69.5</v>
      </c>
      <c r="G130" s="62">
        <f t="shared" si="19"/>
        <v>19.305555555555557</v>
      </c>
      <c r="H130" s="63">
        <f t="shared" si="20"/>
        <v>49.642857142857146</v>
      </c>
    </row>
    <row r="131" spans="2:8" s="39" customFormat="1" ht="15.75" customHeight="1" hidden="1">
      <c r="B131" s="317" t="s">
        <v>142</v>
      </c>
      <c r="C131" s="330" t="s">
        <v>47</v>
      </c>
      <c r="D131" s="319">
        <v>134</v>
      </c>
      <c r="E131" s="320">
        <v>67</v>
      </c>
      <c r="F131" s="321">
        <v>93</v>
      </c>
      <c r="G131" s="62">
        <f t="shared" si="19"/>
        <v>69.40298507462687</v>
      </c>
      <c r="H131" s="63">
        <f t="shared" si="20"/>
        <v>138.80597014925374</v>
      </c>
    </row>
    <row r="132" spans="2:8" s="39" customFormat="1" ht="25.5" hidden="1">
      <c r="B132" s="329" t="s">
        <v>19</v>
      </c>
      <c r="C132" s="174" t="s">
        <v>45</v>
      </c>
      <c r="D132" s="319">
        <v>0</v>
      </c>
      <c r="E132" s="320">
        <v>0</v>
      </c>
      <c r="F132" s="321">
        <v>0</v>
      </c>
      <c r="G132" s="62" t="e">
        <f t="shared" si="19"/>
        <v>#DIV/0!</v>
      </c>
      <c r="H132" s="63" t="e">
        <f t="shared" si="20"/>
        <v>#DIV/0!</v>
      </c>
    </row>
    <row r="133" spans="2:8" s="39" customFormat="1" ht="25.5" hidden="1">
      <c r="B133" s="331" t="s">
        <v>50</v>
      </c>
      <c r="C133" s="174" t="s">
        <v>41</v>
      </c>
      <c r="D133" s="319">
        <v>0</v>
      </c>
      <c r="E133" s="320">
        <v>0</v>
      </c>
      <c r="F133" s="321">
        <v>0</v>
      </c>
      <c r="G133" s="62" t="e">
        <f t="shared" si="19"/>
        <v>#DIV/0!</v>
      </c>
      <c r="H133" s="63" t="e">
        <f t="shared" si="20"/>
        <v>#DIV/0!</v>
      </c>
    </row>
    <row r="134" spans="2:8" s="39" customFormat="1" ht="39" hidden="1" thickBot="1">
      <c r="B134" s="329" t="s">
        <v>18</v>
      </c>
      <c r="C134" s="332" t="s">
        <v>46</v>
      </c>
      <c r="D134" s="318">
        <v>370</v>
      </c>
      <c r="E134" s="315">
        <v>170</v>
      </c>
      <c r="F134" s="333">
        <v>90</v>
      </c>
      <c r="G134" s="44">
        <f t="shared" si="19"/>
        <v>24.324324324324326</v>
      </c>
      <c r="H134" s="55">
        <f t="shared" si="20"/>
        <v>52.94117647058824</v>
      </c>
    </row>
    <row r="135" spans="2:8" s="39" customFormat="1" ht="13.5" hidden="1" thickBot="1">
      <c r="B135" s="11"/>
      <c r="C135" s="172"/>
      <c r="D135" s="334"/>
      <c r="E135" s="335"/>
      <c r="F135" s="336"/>
      <c r="G135" s="100"/>
      <c r="H135" s="101"/>
    </row>
    <row r="136" spans="2:8" s="39" customFormat="1" ht="16.5" customHeight="1" thickBot="1">
      <c r="B136" s="204" t="s">
        <v>264</v>
      </c>
      <c r="C136" s="204" t="s">
        <v>265</v>
      </c>
      <c r="D136" s="275">
        <f>SUM(D137+D140)</f>
        <v>7482</v>
      </c>
      <c r="E136" s="275">
        <f>SUM(E137+E140)</f>
        <v>3122</v>
      </c>
      <c r="F136" s="19">
        <f>SUM(F137+F140+F139)</f>
        <v>1047.8999999999999</v>
      </c>
      <c r="G136" s="277">
        <f>F136/D136*100</f>
        <v>14.0056134723336</v>
      </c>
      <c r="H136" s="278">
        <f>F136/E136*100</f>
        <v>33.56502242152466</v>
      </c>
    </row>
    <row r="137" spans="2:8" s="39" customFormat="1" ht="15.75" customHeight="1" hidden="1" thickBot="1">
      <c r="B137" s="211" t="s">
        <v>266</v>
      </c>
      <c r="C137" s="211" t="s">
        <v>205</v>
      </c>
      <c r="D137" s="267">
        <f>SUM(D138)</f>
        <v>0</v>
      </c>
      <c r="E137" s="267">
        <f>SUM(E138)</f>
        <v>0</v>
      </c>
      <c r="F137" s="138">
        <f>SUM(F138)</f>
        <v>95.8</v>
      </c>
      <c r="G137" s="68"/>
      <c r="H137" s="69"/>
    </row>
    <row r="138" spans="2:8" s="39" customFormat="1" ht="15.75" customHeight="1" hidden="1" thickBot="1" thickTop="1">
      <c r="B138" s="177" t="s">
        <v>51</v>
      </c>
      <c r="C138" s="190" t="s">
        <v>303</v>
      </c>
      <c r="D138" s="285">
        <v>0</v>
      </c>
      <c r="E138" s="285">
        <v>0</v>
      </c>
      <c r="F138" s="286">
        <v>95.8</v>
      </c>
      <c r="G138" s="219"/>
      <c r="H138" s="220"/>
    </row>
    <row r="139" spans="2:8" s="39" customFormat="1" ht="15.75" customHeight="1" hidden="1" thickBot="1">
      <c r="B139" s="177"/>
      <c r="C139" s="190"/>
      <c r="D139" s="337"/>
      <c r="E139" s="338"/>
      <c r="F139" s="187"/>
      <c r="G139" s="68"/>
      <c r="H139" s="69"/>
    </row>
    <row r="140" spans="2:8" s="39" customFormat="1" ht="15.75" customHeight="1" hidden="1" thickBot="1">
      <c r="B140" s="33" t="s">
        <v>267</v>
      </c>
      <c r="C140" s="339" t="s">
        <v>202</v>
      </c>
      <c r="D140" s="340">
        <f>SUM(D141)</f>
        <v>7482</v>
      </c>
      <c r="E140" s="341">
        <f>SUM(E141)</f>
        <v>3122</v>
      </c>
      <c r="F140" s="286">
        <f>SUM(F141)</f>
        <v>952.0999999999999</v>
      </c>
      <c r="G140" s="277">
        <f>F140/D140*100</f>
        <v>12.725207163859931</v>
      </c>
      <c r="H140" s="278">
        <f>F140/E140*100</f>
        <v>30.496476617552847</v>
      </c>
    </row>
    <row r="141" spans="2:8" s="39" customFormat="1" ht="15.75" customHeight="1" hidden="1">
      <c r="B141" s="342" t="s">
        <v>337</v>
      </c>
      <c r="C141" s="343" t="s">
        <v>27</v>
      </c>
      <c r="D141" s="42">
        <f>SUM(D142:D144)</f>
        <v>7482</v>
      </c>
      <c r="E141" s="42">
        <f>SUM(E142:E144)</f>
        <v>3122</v>
      </c>
      <c r="F141" s="43">
        <f>F142+F143+F144</f>
        <v>952.0999999999999</v>
      </c>
      <c r="G141" s="282">
        <f>F141/D141*100</f>
        <v>12.725207163859931</v>
      </c>
      <c r="H141" s="283">
        <f>F141/E141*100</f>
        <v>30.496476617552847</v>
      </c>
    </row>
    <row r="142" spans="2:8" s="39" customFormat="1" ht="15.75" customHeight="1" hidden="1">
      <c r="B142" s="344" t="s">
        <v>397</v>
      </c>
      <c r="C142" s="249" t="s">
        <v>398</v>
      </c>
      <c r="D142" s="173">
        <v>2600</v>
      </c>
      <c r="E142" s="173">
        <v>704</v>
      </c>
      <c r="F142" s="54">
        <v>702.4</v>
      </c>
      <c r="G142" s="68">
        <f>F142/D142*100</f>
        <v>27.015384615384612</v>
      </c>
      <c r="H142" s="69">
        <f>F142/E142*100</f>
        <v>99.77272727272727</v>
      </c>
    </row>
    <row r="143" spans="2:8" s="39" customFormat="1" ht="15.75" customHeight="1" hidden="1">
      <c r="B143" s="344" t="s">
        <v>339</v>
      </c>
      <c r="C143" s="345" t="s">
        <v>399</v>
      </c>
      <c r="D143" s="175"/>
      <c r="E143" s="175"/>
      <c r="F143" s="59">
        <v>0</v>
      </c>
      <c r="G143" s="62"/>
      <c r="H143" s="63"/>
    </row>
    <row r="144" spans="2:8" s="39" customFormat="1" ht="15.75" customHeight="1" hidden="1" thickBot="1">
      <c r="B144" s="177" t="s">
        <v>52</v>
      </c>
      <c r="C144" s="346" t="s">
        <v>338</v>
      </c>
      <c r="D144" s="186">
        <v>4882</v>
      </c>
      <c r="E144" s="186">
        <v>2418</v>
      </c>
      <c r="F144" s="187">
        <v>249.7</v>
      </c>
      <c r="G144" s="235">
        <f>F144/D144*100</f>
        <v>5.11470708725932</v>
      </c>
      <c r="H144" s="236">
        <f>F144/E144*100</f>
        <v>10.32671629445823</v>
      </c>
    </row>
    <row r="145" spans="2:8" s="39" customFormat="1" ht="15.75" customHeight="1" hidden="1">
      <c r="B145" s="347" t="s">
        <v>28</v>
      </c>
      <c r="C145" s="347" t="s">
        <v>29</v>
      </c>
      <c r="D145" s="348">
        <f>SUM(D146)</f>
        <v>0</v>
      </c>
      <c r="E145" s="348">
        <f>SUM(E146)</f>
        <v>0</v>
      </c>
      <c r="F145" s="349">
        <f>SUM(F146)</f>
        <v>0</v>
      </c>
      <c r="G145" s="44"/>
      <c r="H145" s="55"/>
    </row>
    <row r="146" spans="2:8" s="39" customFormat="1" ht="15.75" customHeight="1" hidden="1" thickBot="1">
      <c r="B146" s="177" t="s">
        <v>53</v>
      </c>
      <c r="C146" s="177" t="s">
        <v>30</v>
      </c>
      <c r="D146" s="132">
        <v>0</v>
      </c>
      <c r="E146" s="132">
        <v>0</v>
      </c>
      <c r="F146" s="99">
        <v>0</v>
      </c>
      <c r="G146" s="100"/>
      <c r="H146" s="101"/>
    </row>
    <row r="147" spans="2:8" s="39" customFormat="1" ht="27" customHeight="1" thickBot="1">
      <c r="B147" s="310"/>
      <c r="C147" s="350" t="s">
        <v>203</v>
      </c>
      <c r="D147" s="17">
        <f>D11+D61</f>
        <v>627707</v>
      </c>
      <c r="E147" s="17">
        <f>E11+E61</f>
        <v>303958.8</v>
      </c>
      <c r="F147" s="19">
        <f>F11+F61</f>
        <v>347697.1</v>
      </c>
      <c r="G147" s="277">
        <f aca="true" t="shared" si="21" ref="G147:G154">F147/D147*100</f>
        <v>55.391623799001756</v>
      </c>
      <c r="H147" s="264">
        <f aca="true" t="shared" si="22" ref="H147:H154">F147/E147*100</f>
        <v>114.38954884675158</v>
      </c>
    </row>
    <row r="148" spans="2:8" s="39" customFormat="1" ht="24.75" customHeight="1" thickBot="1">
      <c r="B148" s="15" t="s">
        <v>306</v>
      </c>
      <c r="C148" s="351" t="s">
        <v>307</v>
      </c>
      <c r="D148" s="352">
        <f>SUM(D149+D258+D272)</f>
        <v>1449056.5999999999</v>
      </c>
      <c r="E148" s="18">
        <f>SUM(E149+E258+E272)</f>
        <v>896591.5</v>
      </c>
      <c r="F148" s="19">
        <f>SUM(F149+F258+F272)</f>
        <v>837879.7999999999</v>
      </c>
      <c r="G148" s="79">
        <f t="shared" si="21"/>
        <v>57.82243426516259</v>
      </c>
      <c r="H148" s="38">
        <f t="shared" si="22"/>
        <v>93.45167782652412</v>
      </c>
    </row>
    <row r="149" spans="2:8" s="39" customFormat="1" ht="31.5" customHeight="1" thickBot="1">
      <c r="B149" s="22" t="s">
        <v>308</v>
      </c>
      <c r="C149" s="353" t="s">
        <v>280</v>
      </c>
      <c r="D149" s="354">
        <f>SUM(D150+D155+D200+D260)</f>
        <v>1254177.7</v>
      </c>
      <c r="E149" s="355">
        <f>SUM(E150+E155+E200+E260)</f>
        <v>727001.9</v>
      </c>
      <c r="F149" s="356">
        <f>SUM(F150+F155+F200+F260)</f>
        <v>686767.2</v>
      </c>
      <c r="G149" s="79">
        <f t="shared" si="21"/>
        <v>54.75836478355499</v>
      </c>
      <c r="H149" s="38">
        <f t="shared" si="22"/>
        <v>94.46566783388049</v>
      </c>
    </row>
    <row r="150" spans="2:8" s="39" customFormat="1" ht="19.5" customHeight="1" thickBot="1">
      <c r="B150" s="357" t="s">
        <v>269</v>
      </c>
      <c r="C150" s="358" t="s">
        <v>496</v>
      </c>
      <c r="D150" s="359">
        <f>SUM(D151:D154)</f>
        <v>485550.9</v>
      </c>
      <c r="E150" s="360">
        <f>SUM(E151:E154)</f>
        <v>303202.8</v>
      </c>
      <c r="F150" s="241">
        <f>SUM(F151:F154)</f>
        <v>303202.8</v>
      </c>
      <c r="G150" s="361">
        <f t="shared" si="21"/>
        <v>62.44511131582703</v>
      </c>
      <c r="H150" s="362">
        <f t="shared" si="22"/>
        <v>100</v>
      </c>
    </row>
    <row r="151" spans="2:8" s="39" customFormat="1" ht="43.5" customHeight="1" thickBot="1" thickTop="1">
      <c r="B151" s="119" t="s">
        <v>54</v>
      </c>
      <c r="C151" s="223" t="s">
        <v>305</v>
      </c>
      <c r="D151" s="363">
        <v>331542</v>
      </c>
      <c r="E151" s="364">
        <v>149193.9</v>
      </c>
      <c r="F151" s="260">
        <v>149193.9</v>
      </c>
      <c r="G151" s="128">
        <f t="shared" si="21"/>
        <v>44.99999999999999</v>
      </c>
      <c r="H151" s="129">
        <f t="shared" si="22"/>
        <v>100</v>
      </c>
    </row>
    <row r="152" spans="2:8" s="39" customFormat="1" ht="39.75" customHeight="1" thickBot="1" thickTop="1">
      <c r="B152" s="365" t="s">
        <v>55</v>
      </c>
      <c r="C152" s="366" t="s">
        <v>359</v>
      </c>
      <c r="D152" s="367">
        <v>154008.9</v>
      </c>
      <c r="E152" s="367">
        <v>154008.9</v>
      </c>
      <c r="F152" s="368">
        <v>154008.9</v>
      </c>
      <c r="G152" s="128">
        <f>F152/D152*100</f>
        <v>100</v>
      </c>
      <c r="H152" s="129">
        <f>F152/E152*100</f>
        <v>100</v>
      </c>
    </row>
    <row r="153" spans="2:8" s="39" customFormat="1" ht="15.75" customHeight="1" hidden="1">
      <c r="B153" s="273" t="s">
        <v>369</v>
      </c>
      <c r="C153" s="369" t="s">
        <v>370</v>
      </c>
      <c r="D153" s="370">
        <v>0</v>
      </c>
      <c r="E153" s="370">
        <v>0</v>
      </c>
      <c r="F153" s="371">
        <v>0</v>
      </c>
      <c r="G153" s="372"/>
      <c r="H153" s="373"/>
    </row>
    <row r="154" spans="2:8" s="39" customFormat="1" ht="15.75" customHeight="1" hidden="1" thickBot="1">
      <c r="B154" s="11" t="s">
        <v>56</v>
      </c>
      <c r="C154" s="172" t="s">
        <v>57</v>
      </c>
      <c r="D154" s="374">
        <v>0</v>
      </c>
      <c r="E154" s="375">
        <v>0</v>
      </c>
      <c r="F154" s="376">
        <v>0</v>
      </c>
      <c r="G154" s="377" t="e">
        <f t="shared" si="21"/>
        <v>#DIV/0!</v>
      </c>
      <c r="H154" s="378" t="e">
        <f t="shared" si="22"/>
        <v>#DIV/0!</v>
      </c>
    </row>
    <row r="155" spans="2:8" s="39" customFormat="1" ht="26.25" customHeight="1" thickBot="1">
      <c r="B155" s="15" t="s">
        <v>270</v>
      </c>
      <c r="C155" s="15" t="s">
        <v>497</v>
      </c>
      <c r="D155" s="379">
        <f>D156+D157+D163+D164+D158+D161+D166+D188+D192+D162</f>
        <v>94575.09999999999</v>
      </c>
      <c r="E155" s="380">
        <f>E156+E157+E163+E164+E158+E161+E166+E188+E192+E162</f>
        <v>60908.00000000001</v>
      </c>
      <c r="F155" s="381">
        <f>F156+F157+F163+F164+F158+F161+F166+F188+F192+F162</f>
        <v>52744.1</v>
      </c>
      <c r="G155" s="79">
        <f aca="true" t="shared" si="23" ref="G155:G160">F155/D155*100</f>
        <v>55.76954187730174</v>
      </c>
      <c r="H155" s="38">
        <f aca="true" t="shared" si="24" ref="H155:H160">F155/E155*100</f>
        <v>86.59634202403625</v>
      </c>
    </row>
    <row r="156" spans="2:8" s="39" customFormat="1" ht="15.75" customHeight="1" hidden="1" thickBot="1">
      <c r="B156" s="33"/>
      <c r="C156" s="189"/>
      <c r="D156" s="382"/>
      <c r="E156" s="383"/>
      <c r="F156" s="384"/>
      <c r="G156" s="79"/>
      <c r="H156" s="385"/>
    </row>
    <row r="157" spans="2:8" s="39" customFormat="1" ht="15.75" customHeight="1" hidden="1" thickBot="1">
      <c r="B157" s="33" t="s">
        <v>422</v>
      </c>
      <c r="C157" s="386" t="s">
        <v>423</v>
      </c>
      <c r="D157" s="387">
        <v>0</v>
      </c>
      <c r="E157" s="388">
        <v>0</v>
      </c>
      <c r="F157" s="389">
        <v>0</v>
      </c>
      <c r="G157" s="79" t="e">
        <f t="shared" si="23"/>
        <v>#DIV/0!</v>
      </c>
      <c r="H157" s="385" t="e">
        <f t="shared" si="24"/>
        <v>#DIV/0!</v>
      </c>
    </row>
    <row r="158" spans="2:8" s="39" customFormat="1" ht="15.75" customHeight="1" hidden="1" thickBot="1">
      <c r="B158" s="225" t="s">
        <v>340</v>
      </c>
      <c r="C158" s="390" t="s">
        <v>331</v>
      </c>
      <c r="D158" s="391">
        <f>D159+D160</f>
        <v>0</v>
      </c>
      <c r="E158" s="392">
        <f>E159+E160</f>
        <v>0</v>
      </c>
      <c r="F158" s="393">
        <f>F159+F160</f>
        <v>0</v>
      </c>
      <c r="G158" s="50" t="e">
        <f t="shared" si="23"/>
        <v>#DIV/0!</v>
      </c>
      <c r="H158" s="51" t="e">
        <f t="shared" si="24"/>
        <v>#DIV/0!</v>
      </c>
    </row>
    <row r="159" spans="2:8" s="39" customFormat="1" ht="15.75" customHeight="1" hidden="1" thickTop="1">
      <c r="B159" s="243" t="s">
        <v>340</v>
      </c>
      <c r="C159" s="244" t="s">
        <v>332</v>
      </c>
      <c r="D159" s="394">
        <v>0</v>
      </c>
      <c r="E159" s="395">
        <v>0</v>
      </c>
      <c r="F159" s="396">
        <v>0</v>
      </c>
      <c r="G159" s="122" t="e">
        <f t="shared" si="23"/>
        <v>#DIV/0!</v>
      </c>
      <c r="H159" s="55" t="e">
        <f t="shared" si="24"/>
        <v>#DIV/0!</v>
      </c>
    </row>
    <row r="160" spans="2:8" s="39" customFormat="1" ht="15.75" customHeight="1" hidden="1" thickBot="1">
      <c r="B160" s="105" t="s">
        <v>341</v>
      </c>
      <c r="C160" s="256" t="s">
        <v>333</v>
      </c>
      <c r="D160" s="397">
        <v>0</v>
      </c>
      <c r="E160" s="398">
        <v>0</v>
      </c>
      <c r="F160" s="399">
        <v>0</v>
      </c>
      <c r="G160" s="100" t="e">
        <f t="shared" si="23"/>
        <v>#DIV/0!</v>
      </c>
      <c r="H160" s="236" t="e">
        <f t="shared" si="24"/>
        <v>#DIV/0!</v>
      </c>
    </row>
    <row r="161" spans="2:8" s="39" customFormat="1" ht="15.75" customHeight="1" hidden="1" thickBot="1">
      <c r="B161" s="11" t="s">
        <v>413</v>
      </c>
      <c r="C161" s="189" t="s">
        <v>400</v>
      </c>
      <c r="D161" s="382">
        <v>0</v>
      </c>
      <c r="E161" s="383">
        <v>0</v>
      </c>
      <c r="F161" s="384">
        <v>0</v>
      </c>
      <c r="G161" s="79" t="e">
        <f>F161/D161*100</f>
        <v>#DIV/0!</v>
      </c>
      <c r="H161" s="385" t="e">
        <f>F161/E161*100</f>
        <v>#DIV/0!</v>
      </c>
    </row>
    <row r="162" spans="2:8" s="39" customFormat="1" ht="15.75" customHeight="1" hidden="1" thickBot="1">
      <c r="B162" s="11"/>
      <c r="C162" s="189"/>
      <c r="D162" s="400"/>
      <c r="E162" s="401"/>
      <c r="F162" s="402"/>
      <c r="G162" s="209"/>
      <c r="H162" s="378"/>
    </row>
    <row r="163" spans="2:8" s="39" customFormat="1" ht="15.75" customHeight="1" hidden="1" thickBot="1">
      <c r="B163" s="33"/>
      <c r="C163" s="189"/>
      <c r="D163" s="403"/>
      <c r="E163" s="404"/>
      <c r="F163" s="405"/>
      <c r="G163" s="145"/>
      <c r="H163" s="146"/>
    </row>
    <row r="164" spans="2:8" s="39" customFormat="1" ht="15.75" customHeight="1" hidden="1" thickBot="1" thickTop="1">
      <c r="B164" s="406"/>
      <c r="C164" s="407"/>
      <c r="D164" s="408"/>
      <c r="E164" s="409"/>
      <c r="F164" s="95"/>
      <c r="G164" s="122"/>
      <c r="H164" s="123"/>
    </row>
    <row r="165" spans="2:8" s="39" customFormat="1" ht="15.75" customHeight="1" hidden="1" thickBot="1">
      <c r="B165" s="265" t="s">
        <v>87</v>
      </c>
      <c r="C165" s="410" t="s">
        <v>175</v>
      </c>
      <c r="D165" s="411">
        <v>0</v>
      </c>
      <c r="E165" s="412">
        <v>0</v>
      </c>
      <c r="F165" s="413">
        <v>0</v>
      </c>
      <c r="G165" s="235"/>
      <c r="H165" s="236"/>
    </row>
    <row r="166" spans="2:8" s="39" customFormat="1" ht="15.75" customHeight="1" hidden="1" thickBot="1" thickTop="1">
      <c r="B166" s="414" t="s">
        <v>88</v>
      </c>
      <c r="C166" s="415" t="s">
        <v>58</v>
      </c>
      <c r="D166" s="397">
        <f>D168+D172+D173+D179+D186+D187</f>
        <v>87297.9</v>
      </c>
      <c r="E166" s="398">
        <f>E168+E172+E173+E179+E186+E187</f>
        <v>54588.100000000006</v>
      </c>
      <c r="F166" s="416">
        <f>F168+F172+F173+F179+F186+F187</f>
        <v>46450.2</v>
      </c>
      <c r="G166" s="100">
        <f>F166/D166*100</f>
        <v>53.208840075190814</v>
      </c>
      <c r="H166" s="101">
        <f>F166/E166*100</f>
        <v>85.09217210344377</v>
      </c>
    </row>
    <row r="167" spans="2:8" s="39" customFormat="1" ht="15.75" customHeight="1" hidden="1" thickBot="1" thickTop="1">
      <c r="B167" s="4"/>
      <c r="C167" s="407" t="s">
        <v>176</v>
      </c>
      <c r="D167" s="417">
        <f>D166</f>
        <v>87297.9</v>
      </c>
      <c r="E167" s="388">
        <f>E166</f>
        <v>54588.100000000006</v>
      </c>
      <c r="F167" s="418">
        <f>F166</f>
        <v>46450.2</v>
      </c>
      <c r="G167" s="128">
        <f aca="true" t="shared" si="25" ref="G167:G178">F167/D167*100</f>
        <v>53.208840075190814</v>
      </c>
      <c r="H167" s="129">
        <f aca="true" t="shared" si="26" ref="H167:H178">F167/E167*100</f>
        <v>85.09217210344377</v>
      </c>
    </row>
    <row r="168" spans="2:8" s="39" customFormat="1" ht="15.75" customHeight="1" hidden="1" thickBot="1" thickTop="1">
      <c r="B168" s="419" t="s">
        <v>89</v>
      </c>
      <c r="C168" s="191" t="s">
        <v>59</v>
      </c>
      <c r="D168" s="420">
        <v>0</v>
      </c>
      <c r="E168" s="421">
        <v>0</v>
      </c>
      <c r="F168" s="413">
        <v>0</v>
      </c>
      <c r="G168" s="128" t="e">
        <f t="shared" si="25"/>
        <v>#DIV/0!</v>
      </c>
      <c r="H168" s="129" t="e">
        <f t="shared" si="26"/>
        <v>#DIV/0!</v>
      </c>
    </row>
    <row r="169" spans="2:8" s="39" customFormat="1" ht="15.75" customHeight="1" hidden="1" thickBot="1" thickTop="1">
      <c r="B169" s="249" t="s">
        <v>90</v>
      </c>
      <c r="C169" s="422" t="s">
        <v>177</v>
      </c>
      <c r="D169" s="411">
        <v>0</v>
      </c>
      <c r="E169" s="388">
        <v>0</v>
      </c>
      <c r="F169" s="423">
        <v>8000</v>
      </c>
      <c r="G169" s="128" t="e">
        <f t="shared" si="25"/>
        <v>#DIV/0!</v>
      </c>
      <c r="H169" s="129" t="e">
        <f t="shared" si="26"/>
        <v>#DIV/0!</v>
      </c>
    </row>
    <row r="170" spans="2:8" s="39" customFormat="1" ht="15.75" customHeight="1" hidden="1" thickBot="1" thickTop="1">
      <c r="B170" s="249" t="s">
        <v>91</v>
      </c>
      <c r="C170" s="422" t="s">
        <v>179</v>
      </c>
      <c r="D170" s="424">
        <v>0</v>
      </c>
      <c r="E170" s="421">
        <v>0</v>
      </c>
      <c r="F170" s="405">
        <v>0</v>
      </c>
      <c r="G170" s="128" t="e">
        <f t="shared" si="25"/>
        <v>#DIV/0!</v>
      </c>
      <c r="H170" s="129" t="e">
        <f t="shared" si="26"/>
        <v>#DIV/0!</v>
      </c>
    </row>
    <row r="171" spans="2:8" s="39" customFormat="1" ht="15.75" customHeight="1" hidden="1" thickBot="1" thickTop="1">
      <c r="B171" s="425" t="s">
        <v>92</v>
      </c>
      <c r="C171" s="426" t="s">
        <v>178</v>
      </c>
      <c r="D171" s="427">
        <v>0</v>
      </c>
      <c r="E171" s="428">
        <v>0</v>
      </c>
      <c r="F171" s="95">
        <v>0</v>
      </c>
      <c r="G171" s="128" t="e">
        <f t="shared" si="25"/>
        <v>#DIV/0!</v>
      </c>
      <c r="H171" s="129" t="e">
        <f t="shared" si="26"/>
        <v>#DIV/0!</v>
      </c>
    </row>
    <row r="172" spans="2:8" s="39" customFormat="1" ht="15.75" customHeight="1" hidden="1" thickBot="1" thickTop="1">
      <c r="B172" s="310" t="s">
        <v>93</v>
      </c>
      <c r="C172" s="429" t="s">
        <v>60</v>
      </c>
      <c r="D172" s="417">
        <v>0</v>
      </c>
      <c r="E172" s="388">
        <v>0</v>
      </c>
      <c r="F172" s="430">
        <v>0</v>
      </c>
      <c r="G172" s="128" t="e">
        <f t="shared" si="25"/>
        <v>#DIV/0!</v>
      </c>
      <c r="H172" s="129" t="e">
        <f t="shared" si="26"/>
        <v>#DIV/0!</v>
      </c>
    </row>
    <row r="173" spans="2:8" s="39" customFormat="1" ht="15.75" customHeight="1" hidden="1" thickBot="1" thickTop="1">
      <c r="B173" s="168" t="s">
        <v>94</v>
      </c>
      <c r="C173" s="431" t="s">
        <v>180</v>
      </c>
      <c r="D173" s="432">
        <f>D175+D177+D178</f>
        <v>43160.899999999994</v>
      </c>
      <c r="E173" s="433">
        <f>E175+E177+E178</f>
        <v>32519.100000000002</v>
      </c>
      <c r="F173" s="434">
        <f>F175+F177+F178</f>
        <v>24381.2</v>
      </c>
      <c r="G173" s="128">
        <f t="shared" si="25"/>
        <v>56.489090820627005</v>
      </c>
      <c r="H173" s="129">
        <f t="shared" si="26"/>
        <v>74.97501468367821</v>
      </c>
    </row>
    <row r="174" spans="2:8" s="39" customFormat="1" ht="27" hidden="1" thickBot="1" thickTop="1">
      <c r="B174" s="249" t="s">
        <v>251</v>
      </c>
      <c r="C174" s="422" t="s">
        <v>181</v>
      </c>
      <c r="D174" s="394">
        <v>0</v>
      </c>
      <c r="E174" s="395">
        <v>0</v>
      </c>
      <c r="F174" s="405">
        <v>0</v>
      </c>
      <c r="G174" s="128" t="e">
        <f t="shared" si="25"/>
        <v>#DIV/0!</v>
      </c>
      <c r="H174" s="129" t="e">
        <f t="shared" si="26"/>
        <v>#DIV/0!</v>
      </c>
    </row>
    <row r="175" spans="2:8" s="39" customFormat="1" ht="15.75" customHeight="1" hidden="1" thickBot="1" thickTop="1">
      <c r="B175" s="246" t="s">
        <v>95</v>
      </c>
      <c r="C175" s="435" t="s">
        <v>181</v>
      </c>
      <c r="D175" s="436">
        <v>14908.5</v>
      </c>
      <c r="E175" s="437">
        <v>14908.5</v>
      </c>
      <c r="F175" s="438">
        <v>14908.5</v>
      </c>
      <c r="G175" s="128">
        <f t="shared" si="25"/>
        <v>100</v>
      </c>
      <c r="H175" s="129">
        <f t="shared" si="26"/>
        <v>100</v>
      </c>
    </row>
    <row r="176" spans="2:8" s="39" customFormat="1" ht="15.75" customHeight="1" hidden="1" thickBot="1" thickTop="1">
      <c r="B176" s="246" t="s">
        <v>96</v>
      </c>
      <c r="C176" s="435" t="s">
        <v>182</v>
      </c>
      <c r="D176" s="420">
        <v>0</v>
      </c>
      <c r="E176" s="437">
        <v>0</v>
      </c>
      <c r="F176" s="439">
        <v>0</v>
      </c>
      <c r="G176" s="128" t="e">
        <f t="shared" si="25"/>
        <v>#DIV/0!</v>
      </c>
      <c r="H176" s="129" t="e">
        <f t="shared" si="26"/>
        <v>#DIV/0!</v>
      </c>
    </row>
    <row r="177" spans="2:8" s="39" customFormat="1" ht="15.75" customHeight="1" hidden="1" thickBot="1" thickTop="1">
      <c r="B177" s="440" t="s">
        <v>394</v>
      </c>
      <c r="C177" s="441" t="s">
        <v>183</v>
      </c>
      <c r="D177" s="394">
        <v>18779.7</v>
      </c>
      <c r="E177" s="395">
        <v>8137.9</v>
      </c>
      <c r="F177" s="442">
        <v>0</v>
      </c>
      <c r="G177" s="128">
        <f t="shared" si="25"/>
        <v>0</v>
      </c>
      <c r="H177" s="129">
        <f t="shared" si="26"/>
        <v>0</v>
      </c>
    </row>
    <row r="178" spans="2:8" s="2" customFormat="1" ht="15.75" customHeight="1" hidden="1" thickBot="1" thickTop="1">
      <c r="B178" s="105" t="s">
        <v>395</v>
      </c>
      <c r="C178" s="443" t="s">
        <v>382</v>
      </c>
      <c r="D178" s="397">
        <v>9472.7</v>
      </c>
      <c r="E178" s="398">
        <v>9472.7</v>
      </c>
      <c r="F178" s="413">
        <v>9472.7</v>
      </c>
      <c r="G178" s="128">
        <f t="shared" si="25"/>
        <v>100</v>
      </c>
      <c r="H178" s="129">
        <f t="shared" si="26"/>
        <v>100</v>
      </c>
    </row>
    <row r="179" spans="2:8" s="39" customFormat="1" ht="15.75" customHeight="1" hidden="1" thickBot="1">
      <c r="B179" s="46" t="s">
        <v>97</v>
      </c>
      <c r="C179" s="444" t="s">
        <v>184</v>
      </c>
      <c r="D179" s="403">
        <f>D181+D182+D184+D185</f>
        <v>44137</v>
      </c>
      <c r="E179" s="445">
        <f>E181+E182+E184+E185</f>
        <v>22069</v>
      </c>
      <c r="F179" s="446">
        <f>F181+F182+F184+F185</f>
        <v>22069</v>
      </c>
      <c r="G179" s="145">
        <f>F179/D179*100</f>
        <v>50.00113283639577</v>
      </c>
      <c r="H179" s="146">
        <f>F179/E179*100</f>
        <v>100</v>
      </c>
    </row>
    <row r="180" spans="2:8" s="39" customFormat="1" ht="15.75" customHeight="1" hidden="1" thickBot="1" thickTop="1">
      <c r="B180" s="52"/>
      <c r="C180" s="447" t="s">
        <v>185</v>
      </c>
      <c r="D180" s="411"/>
      <c r="E180" s="412"/>
      <c r="F180" s="448"/>
      <c r="G180" s="68"/>
      <c r="H180" s="69"/>
    </row>
    <row r="181" spans="2:8" s="39" customFormat="1" ht="15.75" customHeight="1" hidden="1" thickTop="1">
      <c r="B181" s="406" t="s">
        <v>98</v>
      </c>
      <c r="C181" s="449" t="s">
        <v>61</v>
      </c>
      <c r="D181" s="408">
        <v>0</v>
      </c>
      <c r="E181" s="395">
        <v>0</v>
      </c>
      <c r="F181" s="396">
        <v>0</v>
      </c>
      <c r="G181" s="62" t="e">
        <f>F181/D181*100</f>
        <v>#DIV/0!</v>
      </c>
      <c r="H181" s="269" t="e">
        <f>F181/E181*100</f>
        <v>#DIV/0!</v>
      </c>
    </row>
    <row r="182" spans="2:8" s="39" customFormat="1" ht="15.75" customHeight="1" hidden="1">
      <c r="B182" s="246" t="s">
        <v>99</v>
      </c>
      <c r="C182" s="435" t="s">
        <v>21</v>
      </c>
      <c r="D182" s="420">
        <v>44137</v>
      </c>
      <c r="E182" s="437">
        <v>22069</v>
      </c>
      <c r="F182" s="396">
        <v>22069</v>
      </c>
      <c r="G182" s="62">
        <f>F182/D182*100</f>
        <v>50.00113283639577</v>
      </c>
      <c r="H182" s="63">
        <f>F182/E182*100</f>
        <v>100</v>
      </c>
    </row>
    <row r="183" spans="2:8" s="39" customFormat="1" ht="15.75" customHeight="1" hidden="1" thickBot="1">
      <c r="B183" s="249" t="s">
        <v>100</v>
      </c>
      <c r="C183" s="422" t="s">
        <v>22</v>
      </c>
      <c r="D183" s="411" t="e">
        <f>E183+F183+#REF!+#REF!</f>
        <v>#REF!</v>
      </c>
      <c r="E183" s="412">
        <v>0</v>
      </c>
      <c r="F183" s="439"/>
      <c r="G183" s="62"/>
      <c r="H183" s="63"/>
    </row>
    <row r="184" spans="2:8" s="39" customFormat="1" ht="26.25" hidden="1" thickBot="1">
      <c r="B184" s="249" t="s">
        <v>101</v>
      </c>
      <c r="C184" s="422" t="s">
        <v>62</v>
      </c>
      <c r="D184" s="417">
        <v>0</v>
      </c>
      <c r="E184" s="388">
        <v>0</v>
      </c>
      <c r="F184" s="450">
        <v>0</v>
      </c>
      <c r="G184" s="62"/>
      <c r="H184" s="63"/>
    </row>
    <row r="185" spans="2:8" s="39" customFormat="1" ht="15.75" customHeight="1" hidden="1" thickBot="1">
      <c r="B185" s="246" t="s">
        <v>383</v>
      </c>
      <c r="C185" s="435" t="s">
        <v>384</v>
      </c>
      <c r="D185" s="411">
        <v>0</v>
      </c>
      <c r="E185" s="412">
        <v>0</v>
      </c>
      <c r="F185" s="451">
        <v>0</v>
      </c>
      <c r="G185" s="62"/>
      <c r="H185" s="63"/>
    </row>
    <row r="186" spans="2:8" s="39" customFormat="1" ht="15.75" customHeight="1" hidden="1" thickBot="1">
      <c r="B186" s="56" t="s">
        <v>385</v>
      </c>
      <c r="C186" s="452" t="s">
        <v>386</v>
      </c>
      <c r="D186" s="397">
        <v>0</v>
      </c>
      <c r="E186" s="398"/>
      <c r="F186" s="423"/>
      <c r="G186" s="287"/>
      <c r="H186" s="288"/>
    </row>
    <row r="187" spans="2:8" s="39" customFormat="1" ht="13.5" hidden="1" thickBot="1">
      <c r="B187" s="56"/>
      <c r="C187" s="453"/>
      <c r="D187" s="454"/>
      <c r="E187" s="421"/>
      <c r="F187" s="430"/>
      <c r="G187" s="287"/>
      <c r="H187" s="288"/>
    </row>
    <row r="188" spans="2:8" s="39" customFormat="1" ht="15.75" customHeight="1" hidden="1" thickBot="1">
      <c r="B188" s="225" t="s">
        <v>456</v>
      </c>
      <c r="C188" s="455" t="s">
        <v>457</v>
      </c>
      <c r="D188" s="456">
        <f>D189+D190</f>
        <v>3117.5</v>
      </c>
      <c r="E188" s="456">
        <f>E189+E190</f>
        <v>3117.5</v>
      </c>
      <c r="F188" s="456">
        <f>F189+F190</f>
        <v>3117.5</v>
      </c>
      <c r="G188" s="145">
        <f>F188/D188*100</f>
        <v>100</v>
      </c>
      <c r="H188" s="146">
        <f>F188/E188*100</f>
        <v>100</v>
      </c>
    </row>
    <row r="189" spans="2:8" s="39" customFormat="1" ht="15.75" customHeight="1" hidden="1" thickBot="1" thickTop="1">
      <c r="B189" s="119" t="s">
        <v>479</v>
      </c>
      <c r="C189" s="455" t="s">
        <v>457</v>
      </c>
      <c r="D189" s="454">
        <v>1088.8</v>
      </c>
      <c r="E189" s="457">
        <v>1088.8</v>
      </c>
      <c r="F189" s="458">
        <v>1088.8</v>
      </c>
      <c r="G189" s="145">
        <f>F189/D189*100</f>
        <v>100</v>
      </c>
      <c r="H189" s="146">
        <f>F189/E189*100</f>
        <v>100</v>
      </c>
    </row>
    <row r="190" spans="2:8" s="39" customFormat="1" ht="15.75" customHeight="1" hidden="1" thickBot="1" thickTop="1">
      <c r="B190" s="119" t="s">
        <v>458</v>
      </c>
      <c r="C190" s="455" t="s">
        <v>457</v>
      </c>
      <c r="D190" s="400">
        <v>2028.7</v>
      </c>
      <c r="E190" s="401">
        <v>2028.7</v>
      </c>
      <c r="F190" s="402">
        <v>2028.7</v>
      </c>
      <c r="G190" s="145">
        <f>F190/D190*100</f>
        <v>100</v>
      </c>
      <c r="H190" s="146">
        <f>F190/E190*100</f>
        <v>100</v>
      </c>
    </row>
    <row r="191" spans="2:8" s="39" customFormat="1" ht="39.75" hidden="1" thickBot="1" thickTop="1">
      <c r="B191" s="11" t="s">
        <v>348</v>
      </c>
      <c r="C191" s="459" t="s">
        <v>349</v>
      </c>
      <c r="D191" s="460"/>
      <c r="E191" s="412"/>
      <c r="F191" s="413"/>
      <c r="G191" s="100"/>
      <c r="H191" s="101"/>
    </row>
    <row r="192" spans="2:8" s="39" customFormat="1" ht="13.5" hidden="1" thickBot="1">
      <c r="B192" s="80" t="s">
        <v>347</v>
      </c>
      <c r="C192" s="407" t="s">
        <v>63</v>
      </c>
      <c r="D192" s="424">
        <f>D193+D194+D195+D196+D197+D198+D199</f>
        <v>4159.7</v>
      </c>
      <c r="E192" s="424">
        <f>E193+E194+E195+E196+E197+E198+E199</f>
        <v>3202.4</v>
      </c>
      <c r="F192" s="424">
        <f>F193+F194+F195+F196+F197+F198+F199</f>
        <v>3176.4</v>
      </c>
      <c r="G192" s="268">
        <f>F192/D192*100</f>
        <v>76.36127605356155</v>
      </c>
      <c r="H192" s="269">
        <f>F192/E192*100</f>
        <v>99.18810891831127</v>
      </c>
    </row>
    <row r="193" spans="2:8" s="39" customFormat="1" ht="26.25" hidden="1" thickBot="1">
      <c r="B193" s="246" t="s">
        <v>387</v>
      </c>
      <c r="C193" s="247" t="s">
        <v>390</v>
      </c>
      <c r="D193" s="420">
        <v>0</v>
      </c>
      <c r="E193" s="437">
        <v>0</v>
      </c>
      <c r="F193" s="461">
        <v>0</v>
      </c>
      <c r="G193" s="268"/>
      <c r="H193" s="269"/>
    </row>
    <row r="194" spans="2:8" s="39" customFormat="1" ht="12.75" hidden="1">
      <c r="B194" s="246" t="s">
        <v>388</v>
      </c>
      <c r="C194" s="247" t="s">
        <v>391</v>
      </c>
      <c r="D194" s="420">
        <v>1241</v>
      </c>
      <c r="E194" s="437">
        <v>535</v>
      </c>
      <c r="F194" s="461">
        <v>509</v>
      </c>
      <c r="G194" s="268">
        <f>F194/D194*100</f>
        <v>41.01531023368251</v>
      </c>
      <c r="H194" s="269">
        <f>F194/E194*100</f>
        <v>95.14018691588785</v>
      </c>
    </row>
    <row r="195" spans="2:8" s="39" customFormat="1" ht="76.5" hidden="1">
      <c r="B195" s="246" t="s">
        <v>389</v>
      </c>
      <c r="C195" s="247" t="s">
        <v>392</v>
      </c>
      <c r="D195" s="420">
        <v>0</v>
      </c>
      <c r="E195" s="437">
        <v>0</v>
      </c>
      <c r="F195" s="461">
        <v>0</v>
      </c>
      <c r="G195" s="62"/>
      <c r="H195" s="63"/>
    </row>
    <row r="196" spans="2:8" s="39" customFormat="1" ht="25.5" hidden="1">
      <c r="B196" s="246" t="s">
        <v>431</v>
      </c>
      <c r="C196" s="247" t="s">
        <v>433</v>
      </c>
      <c r="D196" s="420">
        <v>0</v>
      </c>
      <c r="E196" s="437">
        <v>0</v>
      </c>
      <c r="F196" s="461">
        <v>0</v>
      </c>
      <c r="G196" s="62"/>
      <c r="H196" s="63"/>
    </row>
    <row r="197" spans="2:8" s="39" customFormat="1" ht="26.25" hidden="1" thickBot="1">
      <c r="B197" s="246" t="s">
        <v>432</v>
      </c>
      <c r="C197" s="247" t="s">
        <v>434</v>
      </c>
      <c r="D197" s="420">
        <v>0</v>
      </c>
      <c r="E197" s="437">
        <v>0</v>
      </c>
      <c r="F197" s="461">
        <v>0</v>
      </c>
      <c r="G197" s="287"/>
      <c r="H197" s="63"/>
    </row>
    <row r="198" spans="2:8" s="39" customFormat="1" ht="15.75" customHeight="1" hidden="1" thickBot="1">
      <c r="B198" s="246" t="s">
        <v>430</v>
      </c>
      <c r="C198" s="247" t="s">
        <v>424</v>
      </c>
      <c r="D198" s="420">
        <v>265</v>
      </c>
      <c r="E198" s="437">
        <v>265</v>
      </c>
      <c r="F198" s="461">
        <v>265</v>
      </c>
      <c r="G198" s="62">
        <f>F198/D198*100</f>
        <v>100</v>
      </c>
      <c r="H198" s="269">
        <f>F198/E198*100</f>
        <v>100</v>
      </c>
    </row>
    <row r="199" spans="2:8" s="39" customFormat="1" ht="15.75" customHeight="1" hidden="1" thickBot="1">
      <c r="B199" s="105" t="s">
        <v>461</v>
      </c>
      <c r="C199" s="256" t="s">
        <v>462</v>
      </c>
      <c r="D199" s="411">
        <v>2653.7</v>
      </c>
      <c r="E199" s="412">
        <v>2402.4</v>
      </c>
      <c r="F199" s="462">
        <v>2402.4</v>
      </c>
      <c r="G199" s="268">
        <f>F199/D199*100</f>
        <v>90.5302031126352</v>
      </c>
      <c r="H199" s="269">
        <f>F199/E199*100</f>
        <v>100</v>
      </c>
    </row>
    <row r="200" spans="2:8" s="39" customFormat="1" ht="16.5" customHeight="1" thickBot="1">
      <c r="B200" s="22" t="s">
        <v>102</v>
      </c>
      <c r="C200" s="463" t="s">
        <v>498</v>
      </c>
      <c r="D200" s="464">
        <f>D202+D205+D206+D207+D208+D211+D212+D230+D234+D243+D231+D238+D239+D240</f>
        <v>650858.8999999998</v>
      </c>
      <c r="E200" s="464">
        <f>E202+E205+E206+E207+E208+E211+E212+E230+E234+E243+E231+E238+E239+E240</f>
        <v>347577.69999999995</v>
      </c>
      <c r="F200" s="464">
        <f>F202+F205+F206+F207+F208+F211+F212+F230+F234+F243+F231+F238+F239+F240</f>
        <v>318797</v>
      </c>
      <c r="G200" s="100">
        <f>F200/D200*100</f>
        <v>48.98096960800568</v>
      </c>
      <c r="H200" s="101">
        <f>F200/E200*100</f>
        <v>91.71963563830478</v>
      </c>
    </row>
    <row r="201" spans="2:8" s="39" customFormat="1" ht="15.75" customHeight="1" hidden="1" thickBot="1">
      <c r="B201" s="11" t="s">
        <v>103</v>
      </c>
      <c r="C201" s="190" t="s">
        <v>64</v>
      </c>
      <c r="D201" s="397">
        <v>0</v>
      </c>
      <c r="E201" s="397">
        <v>0</v>
      </c>
      <c r="F201" s="187">
        <v>0</v>
      </c>
      <c r="G201" s="44"/>
      <c r="H201" s="55"/>
    </row>
    <row r="202" spans="2:8" s="39" customFormat="1" ht="15.75" customHeight="1" hidden="1" thickBot="1">
      <c r="B202" s="310" t="s">
        <v>104</v>
      </c>
      <c r="C202" s="189" t="s">
        <v>139</v>
      </c>
      <c r="D202" s="403">
        <f>D203+D204</f>
        <v>3095.8</v>
      </c>
      <c r="E202" s="403">
        <f>E203+E204</f>
        <v>1548.8</v>
      </c>
      <c r="F202" s="465">
        <f>F203+F204</f>
        <v>1548.8</v>
      </c>
      <c r="G202" s="466">
        <f aca="true" t="shared" si="27" ref="G202:G210">F202/D202*100</f>
        <v>50.029071645455126</v>
      </c>
      <c r="H202" s="467">
        <f>F202/E202*100</f>
        <v>100</v>
      </c>
    </row>
    <row r="203" spans="2:8" s="39" customFormat="1" ht="15.75" customHeight="1" hidden="1" thickTop="1">
      <c r="B203" s="119" t="s">
        <v>137</v>
      </c>
      <c r="C203" s="244" t="s">
        <v>65</v>
      </c>
      <c r="D203" s="409">
        <v>2294</v>
      </c>
      <c r="E203" s="408">
        <v>1148</v>
      </c>
      <c r="F203" s="468">
        <v>1148</v>
      </c>
      <c r="G203" s="122">
        <f t="shared" si="27"/>
        <v>50.04359197907585</v>
      </c>
      <c r="H203" s="123">
        <f>F203/E203*100</f>
        <v>100</v>
      </c>
    </row>
    <row r="204" spans="2:8" s="39" customFormat="1" ht="15.75" customHeight="1" hidden="1" thickBot="1">
      <c r="B204" s="11" t="s">
        <v>138</v>
      </c>
      <c r="C204" s="469" t="s">
        <v>66</v>
      </c>
      <c r="D204" s="470">
        <v>801.8</v>
      </c>
      <c r="E204" s="471">
        <v>400.8</v>
      </c>
      <c r="F204" s="472">
        <v>400.8</v>
      </c>
      <c r="G204" s="235">
        <f t="shared" si="27"/>
        <v>49.98752806186082</v>
      </c>
      <c r="H204" s="236">
        <f>F204/E204*100</f>
        <v>100</v>
      </c>
    </row>
    <row r="205" spans="2:8" s="39" customFormat="1" ht="15.75" customHeight="1" hidden="1" thickBot="1">
      <c r="B205" s="310" t="s">
        <v>401</v>
      </c>
      <c r="C205" s="459" t="s">
        <v>67</v>
      </c>
      <c r="D205" s="412">
        <v>0</v>
      </c>
      <c r="E205" s="411">
        <v>0</v>
      </c>
      <c r="F205" s="99">
        <v>0</v>
      </c>
      <c r="G205" s="235"/>
      <c r="H205" s="236"/>
    </row>
    <row r="206" spans="2:8" s="39" customFormat="1" ht="15.75" customHeight="1" hidden="1" thickBot="1">
      <c r="B206" s="11" t="s">
        <v>343</v>
      </c>
      <c r="C206" s="189" t="s">
        <v>68</v>
      </c>
      <c r="D206" s="417">
        <v>2173</v>
      </c>
      <c r="E206" s="417">
        <v>1094</v>
      </c>
      <c r="F206" s="473">
        <v>1094</v>
      </c>
      <c r="G206" s="100">
        <f t="shared" si="27"/>
        <v>50.34514496088357</v>
      </c>
      <c r="H206" s="101">
        <f aca="true" t="shared" si="28" ref="H206:H217">F206/E206*100</f>
        <v>100</v>
      </c>
    </row>
    <row r="207" spans="2:8" s="39" customFormat="1" ht="15.75" customHeight="1" hidden="1" thickBot="1">
      <c r="B207" s="11" t="s">
        <v>342</v>
      </c>
      <c r="C207" s="474" t="s">
        <v>69</v>
      </c>
      <c r="D207" s="427">
        <v>560.4</v>
      </c>
      <c r="E207" s="397">
        <v>255</v>
      </c>
      <c r="F207" s="475">
        <v>131.9</v>
      </c>
      <c r="G207" s="219">
        <f t="shared" si="27"/>
        <v>23.536759457530337</v>
      </c>
      <c r="H207" s="167">
        <f>F207/E207*100</f>
        <v>51.72549019607844</v>
      </c>
    </row>
    <row r="208" spans="2:8" s="39" customFormat="1" ht="15.75" customHeight="1" hidden="1" thickBot="1">
      <c r="B208" s="168" t="s">
        <v>105</v>
      </c>
      <c r="C208" s="476" t="s">
        <v>156</v>
      </c>
      <c r="D208" s="446">
        <f>D209+D210</f>
        <v>7552</v>
      </c>
      <c r="E208" s="403">
        <f>E209+E210</f>
        <v>5309</v>
      </c>
      <c r="F208" s="403">
        <f>F209+F210</f>
        <v>4709</v>
      </c>
      <c r="G208" s="50">
        <f t="shared" si="27"/>
        <v>62.35434322033898</v>
      </c>
      <c r="H208" s="146">
        <f t="shared" si="28"/>
        <v>88.69843661706535</v>
      </c>
    </row>
    <row r="209" spans="2:8" s="39" customFormat="1" ht="15.75" customHeight="1" hidden="1" thickTop="1">
      <c r="B209" s="243" t="s">
        <v>312</v>
      </c>
      <c r="C209" s="477" t="s">
        <v>157</v>
      </c>
      <c r="D209" s="478">
        <v>2171</v>
      </c>
      <c r="E209" s="408">
        <v>2171</v>
      </c>
      <c r="F209" s="479">
        <v>2171</v>
      </c>
      <c r="G209" s="480">
        <f t="shared" si="27"/>
        <v>100</v>
      </c>
      <c r="H209" s="481">
        <f t="shared" si="28"/>
        <v>100</v>
      </c>
    </row>
    <row r="210" spans="2:8" s="39" customFormat="1" ht="15.75" customHeight="1" hidden="1" thickBot="1">
      <c r="B210" s="105" t="s">
        <v>313</v>
      </c>
      <c r="C210" s="482" t="s">
        <v>158</v>
      </c>
      <c r="D210" s="483">
        <v>5381</v>
      </c>
      <c r="E210" s="411">
        <v>3138</v>
      </c>
      <c r="F210" s="473">
        <v>2538</v>
      </c>
      <c r="G210" s="484">
        <f t="shared" si="27"/>
        <v>47.16595428359041</v>
      </c>
      <c r="H210" s="485">
        <f t="shared" si="28"/>
        <v>80.87954110898661</v>
      </c>
    </row>
    <row r="211" spans="2:8" s="39" customFormat="1" ht="15.75" customHeight="1" hidden="1" thickBot="1">
      <c r="B211" s="310" t="s">
        <v>140</v>
      </c>
      <c r="C211" s="407" t="s">
        <v>159</v>
      </c>
      <c r="D211" s="486">
        <v>0</v>
      </c>
      <c r="E211" s="487">
        <v>0</v>
      </c>
      <c r="F211" s="488">
        <v>0</v>
      </c>
      <c r="G211" s="166" t="e">
        <f aca="true" t="shared" si="29" ref="G211:G217">F211/D211*100</f>
        <v>#DIV/0!</v>
      </c>
      <c r="H211" s="140" t="e">
        <f t="shared" si="28"/>
        <v>#DIV/0!</v>
      </c>
    </row>
    <row r="212" spans="2:8" s="39" customFormat="1" ht="15.75" customHeight="1" hidden="1" thickBot="1">
      <c r="B212" s="310" t="s">
        <v>106</v>
      </c>
      <c r="C212" s="222" t="s">
        <v>70</v>
      </c>
      <c r="D212" s="489">
        <f>D213+D214+D215+D216+D217+D218+D219+D220+D221+D222+D223+D224+D226+D227+D225+D228+D229</f>
        <v>587941.4999999999</v>
      </c>
      <c r="E212" s="490">
        <f>E213+E214+E215+E216+E217+E218+E219+E220+E221+E222+E223+E224+E226+E227+E225+E228+E229</f>
        <v>304060.89999999997</v>
      </c>
      <c r="F212" s="491">
        <f>F213+F214+F215+F216+F217+F218+F219+F220+F221+F222+F223+F224+F226+F227+F225+F228+F229</f>
        <v>276195.3</v>
      </c>
      <c r="G212" s="117">
        <f t="shared" si="29"/>
        <v>46.976663494582375</v>
      </c>
      <c r="H212" s="118">
        <f t="shared" si="28"/>
        <v>90.83552012113364</v>
      </c>
    </row>
    <row r="213" spans="2:8" s="39" customFormat="1" ht="15.75" customHeight="1" hidden="1" thickTop="1">
      <c r="B213" s="343" t="s">
        <v>107</v>
      </c>
      <c r="C213" s="244" t="s">
        <v>71</v>
      </c>
      <c r="D213" s="478">
        <v>219</v>
      </c>
      <c r="E213" s="409">
        <v>197</v>
      </c>
      <c r="F213" s="492">
        <v>197</v>
      </c>
      <c r="G213" s="493">
        <f t="shared" si="29"/>
        <v>89.95433789954338</v>
      </c>
      <c r="H213" s="494">
        <f t="shared" si="28"/>
        <v>100</v>
      </c>
    </row>
    <row r="214" spans="2:8" s="39" customFormat="1" ht="15.75" customHeight="1" hidden="1">
      <c r="B214" s="246" t="s">
        <v>108</v>
      </c>
      <c r="C214" s="495" t="s">
        <v>72</v>
      </c>
      <c r="D214" s="496">
        <v>378016</v>
      </c>
      <c r="E214" s="437">
        <v>200948</v>
      </c>
      <c r="F214" s="497">
        <v>200948</v>
      </c>
      <c r="G214" s="498">
        <f t="shared" si="29"/>
        <v>53.15859646152544</v>
      </c>
      <c r="H214" s="481">
        <f t="shared" si="28"/>
        <v>100</v>
      </c>
    </row>
    <row r="215" spans="2:8" s="39" customFormat="1" ht="15.75" customHeight="1" hidden="1">
      <c r="B215" s="246" t="s">
        <v>109</v>
      </c>
      <c r="C215" s="247" t="s">
        <v>77</v>
      </c>
      <c r="D215" s="496">
        <v>4581</v>
      </c>
      <c r="E215" s="437">
        <v>0</v>
      </c>
      <c r="F215" s="499">
        <v>0</v>
      </c>
      <c r="G215" s="498">
        <f t="shared" si="29"/>
        <v>0</v>
      </c>
      <c r="H215" s="481"/>
    </row>
    <row r="216" spans="2:8" s="39" customFormat="1" ht="15.75" customHeight="1" hidden="1">
      <c r="B216" s="246" t="s">
        <v>110</v>
      </c>
      <c r="C216" s="246" t="s">
        <v>173</v>
      </c>
      <c r="D216" s="500">
        <v>12672.3</v>
      </c>
      <c r="E216" s="395">
        <v>3560</v>
      </c>
      <c r="F216" s="497">
        <v>3560</v>
      </c>
      <c r="G216" s="480">
        <f t="shared" si="29"/>
        <v>28.092769268404318</v>
      </c>
      <c r="H216" s="481">
        <f t="shared" si="28"/>
        <v>100</v>
      </c>
    </row>
    <row r="217" spans="2:8" s="39" customFormat="1" ht="15.75" customHeight="1" hidden="1">
      <c r="B217" s="246" t="s">
        <v>111</v>
      </c>
      <c r="C217" s="247" t="s">
        <v>174</v>
      </c>
      <c r="D217" s="486">
        <v>9079</v>
      </c>
      <c r="E217" s="398">
        <v>4549</v>
      </c>
      <c r="F217" s="501">
        <v>4549</v>
      </c>
      <c r="G217" s="502">
        <f t="shared" si="29"/>
        <v>50.104637074567684</v>
      </c>
      <c r="H217" s="503">
        <f t="shared" si="28"/>
        <v>100</v>
      </c>
    </row>
    <row r="218" spans="2:8" s="39" customFormat="1" ht="15.75" customHeight="1" hidden="1">
      <c r="B218" s="246" t="s">
        <v>112</v>
      </c>
      <c r="C218" s="495" t="s">
        <v>73</v>
      </c>
      <c r="D218" s="504">
        <v>96434.9</v>
      </c>
      <c r="E218" s="437">
        <v>49027</v>
      </c>
      <c r="F218" s="505">
        <v>21453.4</v>
      </c>
      <c r="G218" s="498">
        <f>F218/D218*100</f>
        <v>22.2465103401362</v>
      </c>
      <c r="H218" s="506">
        <f>F218/E218*100</f>
        <v>43.75833724274379</v>
      </c>
    </row>
    <row r="219" spans="2:8" s="39" customFormat="1" ht="15.75" customHeight="1" hidden="1">
      <c r="B219" s="246" t="s">
        <v>113</v>
      </c>
      <c r="C219" s="247" t="s">
        <v>74</v>
      </c>
      <c r="D219" s="486">
        <v>1119.7</v>
      </c>
      <c r="E219" s="398">
        <v>575.8</v>
      </c>
      <c r="F219" s="501">
        <v>575.8</v>
      </c>
      <c r="G219" s="480">
        <f>F219/D219*100</f>
        <v>51.424488702330976</v>
      </c>
      <c r="H219" s="481">
        <f>F219/E219*100</f>
        <v>100</v>
      </c>
    </row>
    <row r="220" spans="2:8" s="39" customFormat="1" ht="25.5" hidden="1">
      <c r="B220" s="246" t="s">
        <v>114</v>
      </c>
      <c r="C220" s="495" t="s">
        <v>75</v>
      </c>
      <c r="D220" s="496">
        <v>4219</v>
      </c>
      <c r="E220" s="437">
        <v>2700.5</v>
      </c>
      <c r="F220" s="499">
        <v>2700.5</v>
      </c>
      <c r="G220" s="480">
        <f>F220/D220*100</f>
        <v>64.00805878170182</v>
      </c>
      <c r="H220" s="481">
        <f>F220/E220*100</f>
        <v>100</v>
      </c>
    </row>
    <row r="221" spans="2:8" s="39" customFormat="1" ht="15.75" customHeight="1" hidden="1">
      <c r="B221" s="425" t="s">
        <v>115</v>
      </c>
      <c r="C221" s="435" t="s">
        <v>76</v>
      </c>
      <c r="D221" s="486">
        <v>442</v>
      </c>
      <c r="E221" s="398">
        <v>222</v>
      </c>
      <c r="F221" s="501">
        <v>222</v>
      </c>
      <c r="G221" s="498">
        <f aca="true" t="shared" si="30" ref="G221:G232">F221/D221*100</f>
        <v>50.2262443438914</v>
      </c>
      <c r="H221" s="507">
        <f aca="true" t="shared" si="31" ref="H221:H248">F221/E221*100</f>
        <v>100</v>
      </c>
    </row>
    <row r="222" spans="2:8" s="39" customFormat="1" ht="51" hidden="1">
      <c r="B222" s="425" t="s">
        <v>116</v>
      </c>
      <c r="C222" s="495" t="s">
        <v>163</v>
      </c>
      <c r="D222" s="496">
        <v>29892</v>
      </c>
      <c r="E222" s="437">
        <v>14948</v>
      </c>
      <c r="F222" s="499">
        <v>14948</v>
      </c>
      <c r="G222" s="508">
        <f t="shared" si="30"/>
        <v>50.006690753378834</v>
      </c>
      <c r="H222" s="509">
        <f t="shared" si="31"/>
        <v>100</v>
      </c>
    </row>
    <row r="223" spans="2:8" s="39" customFormat="1" ht="15.75" customHeight="1" hidden="1">
      <c r="B223" s="246" t="s">
        <v>117</v>
      </c>
      <c r="C223" s="247" t="s">
        <v>162</v>
      </c>
      <c r="D223" s="504">
        <v>1847</v>
      </c>
      <c r="E223" s="437">
        <v>850</v>
      </c>
      <c r="F223" s="499">
        <v>558</v>
      </c>
      <c r="G223" s="498">
        <f t="shared" si="30"/>
        <v>30.211153221440174</v>
      </c>
      <c r="H223" s="507">
        <f t="shared" si="31"/>
        <v>65.64705882352942</v>
      </c>
    </row>
    <row r="224" spans="2:8" s="39" customFormat="1" ht="25.5" hidden="1">
      <c r="B224" s="246" t="s">
        <v>118</v>
      </c>
      <c r="C224" s="247" t="s">
        <v>79</v>
      </c>
      <c r="D224" s="504">
        <v>3427.6</v>
      </c>
      <c r="E224" s="437">
        <v>1637.1</v>
      </c>
      <c r="F224" s="501">
        <v>1637.1</v>
      </c>
      <c r="G224" s="508">
        <f t="shared" si="30"/>
        <v>47.76228264674991</v>
      </c>
      <c r="H224" s="509">
        <f t="shared" si="31"/>
        <v>100</v>
      </c>
    </row>
    <row r="225" spans="2:8" s="39" customFormat="1" ht="15.75" customHeight="1" hidden="1">
      <c r="B225" s="246" t="s">
        <v>396</v>
      </c>
      <c r="C225" s="495" t="s">
        <v>393</v>
      </c>
      <c r="D225" s="510">
        <v>23277</v>
      </c>
      <c r="E225" s="398">
        <v>11638.5</v>
      </c>
      <c r="F225" s="511">
        <v>11638.5</v>
      </c>
      <c r="G225" s="502">
        <f t="shared" si="30"/>
        <v>50</v>
      </c>
      <c r="H225" s="503">
        <f t="shared" si="31"/>
        <v>100</v>
      </c>
    </row>
    <row r="226" spans="2:8" s="39" customFormat="1" ht="15.75" customHeight="1" hidden="1">
      <c r="B226" s="246" t="s">
        <v>119</v>
      </c>
      <c r="C226" s="247" t="s">
        <v>80</v>
      </c>
      <c r="D226" s="504">
        <v>843</v>
      </c>
      <c r="E226" s="437">
        <v>180</v>
      </c>
      <c r="F226" s="499">
        <v>180</v>
      </c>
      <c r="G226" s="502">
        <f>F226/D226*100</f>
        <v>21.352313167259787</v>
      </c>
      <c r="H226" s="503">
        <f>F226/E226*100</f>
        <v>100</v>
      </c>
    </row>
    <row r="227" spans="2:8" s="39" customFormat="1" ht="15.75" customHeight="1" hidden="1">
      <c r="B227" s="246" t="s">
        <v>26</v>
      </c>
      <c r="C227" s="512" t="s">
        <v>344</v>
      </c>
      <c r="D227" s="513">
        <v>16935</v>
      </c>
      <c r="E227" s="428">
        <v>9432</v>
      </c>
      <c r="F227" s="511">
        <v>9432</v>
      </c>
      <c r="G227" s="508">
        <f t="shared" si="30"/>
        <v>55.695305580159435</v>
      </c>
      <c r="H227" s="503">
        <f t="shared" si="31"/>
        <v>100</v>
      </c>
    </row>
    <row r="228" spans="2:8" s="39" customFormat="1" ht="15.75" customHeight="1" hidden="1">
      <c r="B228" s="246" t="s">
        <v>408</v>
      </c>
      <c r="C228" s="247" t="s">
        <v>402</v>
      </c>
      <c r="D228" s="504">
        <v>2681</v>
      </c>
      <c r="E228" s="437">
        <v>1340</v>
      </c>
      <c r="F228" s="499">
        <v>1340</v>
      </c>
      <c r="G228" s="498">
        <f t="shared" si="30"/>
        <v>49.98135024244685</v>
      </c>
      <c r="H228" s="507">
        <f t="shared" si="31"/>
        <v>100</v>
      </c>
    </row>
    <row r="229" spans="2:8" s="39" customFormat="1" ht="15.75" customHeight="1" hidden="1" thickBot="1">
      <c r="B229" s="105" t="s">
        <v>463</v>
      </c>
      <c r="C229" s="256" t="s">
        <v>464</v>
      </c>
      <c r="D229" s="514">
        <v>2256</v>
      </c>
      <c r="E229" s="412">
        <v>2256</v>
      </c>
      <c r="F229" s="515">
        <v>2256</v>
      </c>
      <c r="G229" s="484">
        <f t="shared" si="30"/>
        <v>100</v>
      </c>
      <c r="H229" s="485">
        <f t="shared" si="31"/>
        <v>100</v>
      </c>
    </row>
    <row r="230" spans="2:8" s="39" customFormat="1" ht="15.75" customHeight="1" hidden="1" thickBot="1">
      <c r="B230" s="11" t="s">
        <v>373</v>
      </c>
      <c r="C230" s="270" t="s">
        <v>257</v>
      </c>
      <c r="D230" s="460">
        <v>29162.2</v>
      </c>
      <c r="E230" s="388">
        <v>18956</v>
      </c>
      <c r="F230" s="515">
        <v>18956</v>
      </c>
      <c r="G230" s="516">
        <f t="shared" si="30"/>
        <v>65.00195458504501</v>
      </c>
      <c r="H230" s="485">
        <f t="shared" si="31"/>
        <v>100</v>
      </c>
    </row>
    <row r="231" spans="2:8" s="39" customFormat="1" ht="15.75" customHeight="1" hidden="1" thickBot="1">
      <c r="B231" s="168" t="s">
        <v>360</v>
      </c>
      <c r="C231" s="188" t="s">
        <v>81</v>
      </c>
      <c r="D231" s="403">
        <f>D232+D233</f>
        <v>0</v>
      </c>
      <c r="E231" s="445">
        <f>E232+E233</f>
        <v>0</v>
      </c>
      <c r="F231" s="446">
        <f>F232+F233</f>
        <v>0</v>
      </c>
      <c r="G231" s="517" t="e">
        <f t="shared" si="30"/>
        <v>#DIV/0!</v>
      </c>
      <c r="H231" s="518" t="e">
        <f t="shared" si="31"/>
        <v>#DIV/0!</v>
      </c>
    </row>
    <row r="232" spans="2:8" s="39" customFormat="1" ht="15.75" customHeight="1" hidden="1" thickTop="1">
      <c r="B232" s="243" t="s">
        <v>314</v>
      </c>
      <c r="C232" s="519" t="s">
        <v>0</v>
      </c>
      <c r="D232" s="408">
        <v>0</v>
      </c>
      <c r="E232" s="409">
        <v>0</v>
      </c>
      <c r="F232" s="520">
        <v>0</v>
      </c>
      <c r="G232" s="493" t="e">
        <f t="shared" si="30"/>
        <v>#DIV/0!</v>
      </c>
      <c r="H232" s="494" t="e">
        <f t="shared" si="31"/>
        <v>#DIV/0!</v>
      </c>
    </row>
    <row r="233" spans="2:8" s="39" customFormat="1" ht="15.75" customHeight="1" hidden="1" thickBot="1">
      <c r="B233" s="425" t="s">
        <v>361</v>
      </c>
      <c r="C233" s="521" t="s">
        <v>1</v>
      </c>
      <c r="D233" s="513">
        <v>0</v>
      </c>
      <c r="E233" s="428">
        <v>0</v>
      </c>
      <c r="F233" s="511">
        <v>0</v>
      </c>
      <c r="G233" s="502" t="e">
        <f aca="true" t="shared" si="32" ref="G233:G245">F233/D233*100</f>
        <v>#DIV/0!</v>
      </c>
      <c r="H233" s="503" t="e">
        <f t="shared" si="31"/>
        <v>#DIV/0!</v>
      </c>
    </row>
    <row r="234" spans="2:8" s="39" customFormat="1" ht="15.75" customHeight="1" hidden="1" thickBot="1">
      <c r="B234" s="221" t="s">
        <v>120</v>
      </c>
      <c r="C234" s="188" t="s">
        <v>82</v>
      </c>
      <c r="D234" s="522">
        <f>SUM(D235:D236)</f>
        <v>3800</v>
      </c>
      <c r="E234" s="490">
        <f>SUM(E235:E236)</f>
        <v>1905</v>
      </c>
      <c r="F234" s="489">
        <f>SUM(F235:F236)</f>
        <v>1905</v>
      </c>
      <c r="G234" s="517">
        <f t="shared" si="32"/>
        <v>50.13157894736842</v>
      </c>
      <c r="H234" s="517">
        <f t="shared" si="31"/>
        <v>100</v>
      </c>
    </row>
    <row r="235" spans="2:8" s="39" customFormat="1" ht="15.75" customHeight="1" hidden="1" thickTop="1">
      <c r="B235" s="249" t="s">
        <v>363</v>
      </c>
      <c r="C235" s="250" t="s">
        <v>83</v>
      </c>
      <c r="D235" s="523">
        <v>0</v>
      </c>
      <c r="E235" s="524">
        <v>0</v>
      </c>
      <c r="F235" s="497">
        <v>0</v>
      </c>
      <c r="G235" s="480" t="e">
        <f t="shared" si="32"/>
        <v>#DIV/0!</v>
      </c>
      <c r="H235" s="480" t="e">
        <f t="shared" si="31"/>
        <v>#DIV/0!</v>
      </c>
    </row>
    <row r="236" spans="2:8" s="39" customFormat="1" ht="15.75" customHeight="1" hidden="1" thickBot="1">
      <c r="B236" s="105" t="s">
        <v>362</v>
      </c>
      <c r="C236" s="216" t="s">
        <v>84</v>
      </c>
      <c r="D236" s="460">
        <v>3800</v>
      </c>
      <c r="E236" s="525">
        <v>1905</v>
      </c>
      <c r="F236" s="515">
        <v>1905</v>
      </c>
      <c r="G236" s="526">
        <f t="shared" si="32"/>
        <v>50.13157894736842</v>
      </c>
      <c r="H236" s="526">
        <f t="shared" si="31"/>
        <v>100</v>
      </c>
    </row>
    <row r="237" spans="2:8" s="39" customFormat="1" ht="15.75" customHeight="1" hidden="1" thickBot="1">
      <c r="B237" s="527" t="s">
        <v>428</v>
      </c>
      <c r="C237" s="528" t="s">
        <v>429</v>
      </c>
      <c r="D237" s="522">
        <f>D238+D239</f>
        <v>3781</v>
      </c>
      <c r="E237" s="490">
        <f>E238+E239</f>
        <v>1656</v>
      </c>
      <c r="F237" s="489">
        <f>F238+F239</f>
        <v>1464</v>
      </c>
      <c r="G237" s="517">
        <f aca="true" t="shared" si="33" ref="G237:G242">F237/D237*100</f>
        <v>38.71991536630521</v>
      </c>
      <c r="H237" s="517">
        <f aca="true" t="shared" si="34" ref="H237:H242">F237/E237*100</f>
        <v>88.40579710144928</v>
      </c>
    </row>
    <row r="238" spans="2:8" s="39" customFormat="1" ht="15.75" customHeight="1" hidden="1" thickTop="1">
      <c r="B238" s="291" t="s">
        <v>414</v>
      </c>
      <c r="C238" s="529" t="s">
        <v>415</v>
      </c>
      <c r="D238" s="530">
        <v>0</v>
      </c>
      <c r="E238" s="524">
        <v>0</v>
      </c>
      <c r="F238" s="497">
        <v>0</v>
      </c>
      <c r="G238" s="480" t="e">
        <f t="shared" si="33"/>
        <v>#DIV/0!</v>
      </c>
      <c r="H238" s="480" t="e">
        <f t="shared" si="34"/>
        <v>#DIV/0!</v>
      </c>
    </row>
    <row r="239" spans="2:8" s="39" customFormat="1" ht="15.75" customHeight="1" hidden="1" thickBot="1">
      <c r="B239" s="531" t="s">
        <v>416</v>
      </c>
      <c r="C239" s="532" t="s">
        <v>417</v>
      </c>
      <c r="D239" s="533">
        <v>3781</v>
      </c>
      <c r="E239" s="525">
        <v>1656</v>
      </c>
      <c r="F239" s="534">
        <v>1464</v>
      </c>
      <c r="G239" s="526">
        <f t="shared" si="33"/>
        <v>38.71991536630521</v>
      </c>
      <c r="H239" s="526">
        <f t="shared" si="34"/>
        <v>88.40579710144928</v>
      </c>
    </row>
    <row r="240" spans="2:8" s="39" customFormat="1" ht="15.75" customHeight="1" hidden="1" thickBot="1">
      <c r="B240" s="310" t="s">
        <v>480</v>
      </c>
      <c r="C240" s="535" t="s">
        <v>472</v>
      </c>
      <c r="D240" s="536">
        <f>D241+D242</f>
        <v>10293</v>
      </c>
      <c r="E240" s="536">
        <f>E241+E242</f>
        <v>10293</v>
      </c>
      <c r="F240" s="536">
        <f>F241+F242</f>
        <v>10293</v>
      </c>
      <c r="G240" s="526">
        <f t="shared" si="33"/>
        <v>100</v>
      </c>
      <c r="H240" s="526">
        <f t="shared" si="34"/>
        <v>100</v>
      </c>
    </row>
    <row r="241" spans="2:8" s="39" customFormat="1" ht="15.75" customHeight="1" hidden="1" thickBot="1">
      <c r="B241" s="310" t="s">
        <v>471</v>
      </c>
      <c r="C241" s="535" t="s">
        <v>472</v>
      </c>
      <c r="D241" s="537">
        <v>7884</v>
      </c>
      <c r="E241" s="538">
        <v>7884</v>
      </c>
      <c r="F241" s="539">
        <v>7884</v>
      </c>
      <c r="G241" s="526">
        <f t="shared" si="33"/>
        <v>100</v>
      </c>
      <c r="H241" s="526">
        <f t="shared" si="34"/>
        <v>100</v>
      </c>
    </row>
    <row r="242" spans="2:8" s="39" customFormat="1" ht="15.75" customHeight="1" hidden="1" thickBot="1">
      <c r="B242" s="310" t="s">
        <v>485</v>
      </c>
      <c r="C242" s="535" t="s">
        <v>472</v>
      </c>
      <c r="D242" s="540">
        <v>2409</v>
      </c>
      <c r="E242" s="538">
        <v>2409</v>
      </c>
      <c r="F242" s="389">
        <v>2409</v>
      </c>
      <c r="G242" s="526">
        <f t="shared" si="33"/>
        <v>100</v>
      </c>
      <c r="H242" s="526">
        <f t="shared" si="34"/>
        <v>100</v>
      </c>
    </row>
    <row r="243" spans="2:8" s="39" customFormat="1" ht="15.75" customHeight="1" hidden="1" thickBot="1">
      <c r="B243" s="52" t="s">
        <v>418</v>
      </c>
      <c r="C243" s="541" t="s">
        <v>419</v>
      </c>
      <c r="D243" s="523">
        <v>2500</v>
      </c>
      <c r="E243" s="542">
        <v>2500</v>
      </c>
      <c r="F243" s="497">
        <v>2500</v>
      </c>
      <c r="G243" s="484">
        <f t="shared" si="32"/>
        <v>100</v>
      </c>
      <c r="H243" s="484">
        <f t="shared" si="31"/>
        <v>100</v>
      </c>
    </row>
    <row r="244" spans="2:8" s="39" customFormat="1" ht="12.75" hidden="1">
      <c r="B244" s="344"/>
      <c r="C244" s="447"/>
      <c r="D244" s="523"/>
      <c r="E244" s="523"/>
      <c r="F244" s="301"/>
      <c r="G244" s="44" t="e">
        <f t="shared" si="32"/>
        <v>#DIV/0!</v>
      </c>
      <c r="H244" s="55" t="e">
        <f t="shared" si="31"/>
        <v>#DIV/0!</v>
      </c>
    </row>
    <row r="245" spans="2:8" s="39" customFormat="1" ht="15.75" customHeight="1" hidden="1" thickBot="1">
      <c r="B245" s="365"/>
      <c r="C245" s="452"/>
      <c r="D245" s="543"/>
      <c r="E245" s="543"/>
      <c r="F245" s="49"/>
      <c r="G245" s="466" t="e">
        <f t="shared" si="32"/>
        <v>#DIV/0!</v>
      </c>
      <c r="H245" s="467" t="e">
        <f t="shared" si="31"/>
        <v>#DIV/0!</v>
      </c>
    </row>
    <row r="246" spans="2:8" s="39" customFormat="1" ht="15.75" customHeight="1" hidden="1" thickTop="1">
      <c r="B246" s="544"/>
      <c r="C246" s="435"/>
      <c r="D246" s="487"/>
      <c r="E246" s="543"/>
      <c r="F246" s="187"/>
      <c r="G246" s="44"/>
      <c r="H246" s="55" t="e">
        <f t="shared" si="31"/>
        <v>#DIV/0!</v>
      </c>
    </row>
    <row r="247" spans="2:8" s="39" customFormat="1" ht="15.75" customHeight="1" hidden="1">
      <c r="B247" s="544"/>
      <c r="C247" s="435"/>
      <c r="D247" s="543"/>
      <c r="E247" s="543"/>
      <c r="F247" s="301"/>
      <c r="G247" s="68" t="e">
        <f>#REF!/D247*100</f>
        <v>#REF!</v>
      </c>
      <c r="H247" s="69" t="e">
        <f t="shared" si="31"/>
        <v>#DIV/0!</v>
      </c>
    </row>
    <row r="248" spans="2:8" s="39" customFormat="1" ht="15.75" customHeight="1" hidden="1" thickBot="1">
      <c r="B248" s="345"/>
      <c r="C248" s="422"/>
      <c r="D248" s="487"/>
      <c r="E248" s="543"/>
      <c r="F248" s="73"/>
      <c r="G248" s="62"/>
      <c r="H248" s="63" t="e">
        <f t="shared" si="31"/>
        <v>#DIV/0!</v>
      </c>
    </row>
    <row r="249" spans="2:8" s="39" customFormat="1" ht="15.75" customHeight="1" hidden="1" thickBot="1">
      <c r="B249" s="544"/>
      <c r="C249" s="435"/>
      <c r="D249" s="543"/>
      <c r="E249" s="543"/>
      <c r="F249" s="99"/>
      <c r="G249" s="100"/>
      <c r="H249" s="101"/>
    </row>
    <row r="250" spans="2:8" s="39" customFormat="1" ht="15.75" customHeight="1" hidden="1" thickBot="1">
      <c r="B250" s="345"/>
      <c r="C250" s="422"/>
      <c r="D250" s="487"/>
      <c r="E250" s="543"/>
      <c r="F250" s="187"/>
      <c r="G250" s="268" t="e">
        <f>F250/D250*100</f>
        <v>#DIV/0!</v>
      </c>
      <c r="H250" s="269" t="e">
        <f aca="true" t="shared" si="35" ref="H250:H273">F250/E250*100</f>
        <v>#DIV/0!</v>
      </c>
    </row>
    <row r="251" spans="2:8" s="39" customFormat="1" ht="15.75" customHeight="1" hidden="1" thickBot="1">
      <c r="B251" s="365"/>
      <c r="C251" s="453"/>
      <c r="D251" s="543"/>
      <c r="E251" s="543"/>
      <c r="F251" s="286"/>
      <c r="G251" s="219"/>
      <c r="H251" s="220" t="e">
        <f t="shared" si="35"/>
        <v>#DIV/0!</v>
      </c>
    </row>
    <row r="252" spans="2:8" s="39" customFormat="1" ht="15.75" customHeight="1" hidden="1" thickBot="1">
      <c r="B252" s="56"/>
      <c r="C252" s="452"/>
      <c r="D252" s="543"/>
      <c r="E252" s="543"/>
      <c r="F252" s="144"/>
      <c r="G252" s="145"/>
      <c r="H252" s="146" t="e">
        <f t="shared" si="35"/>
        <v>#DIV/0!</v>
      </c>
    </row>
    <row r="253" spans="2:8" s="39" customFormat="1" ht="15.75" customHeight="1" hidden="1" thickTop="1">
      <c r="B253" s="406"/>
      <c r="C253" s="449"/>
      <c r="D253" s="487"/>
      <c r="E253" s="543"/>
      <c r="F253" s="94"/>
      <c r="G253" s="122"/>
      <c r="H253" s="55" t="e">
        <f t="shared" si="35"/>
        <v>#DIV/0!</v>
      </c>
    </row>
    <row r="254" spans="2:8" s="39" customFormat="1" ht="15.75" customHeight="1" hidden="1">
      <c r="B254" s="246"/>
      <c r="C254" s="435"/>
      <c r="D254" s="543"/>
      <c r="E254" s="543"/>
      <c r="F254" s="59"/>
      <c r="G254" s="62"/>
      <c r="H254" s="545" t="e">
        <f t="shared" si="35"/>
        <v>#DIV/0!</v>
      </c>
    </row>
    <row r="255" spans="2:8" s="39" customFormat="1" ht="15.75" customHeight="1" hidden="1">
      <c r="B255" s="249"/>
      <c r="C255" s="422"/>
      <c r="D255" s="523"/>
      <c r="E255" s="543"/>
      <c r="F255" s="59"/>
      <c r="G255" s="62"/>
      <c r="H255" s="545" t="e">
        <f t="shared" si="35"/>
        <v>#DIV/0!</v>
      </c>
    </row>
    <row r="256" spans="2:8" s="39" customFormat="1" ht="15.75" customHeight="1" hidden="1" thickBot="1">
      <c r="B256" s="546"/>
      <c r="C256" s="547"/>
      <c r="D256" s="548"/>
      <c r="E256" s="548"/>
      <c r="F256" s="187"/>
      <c r="G256" s="68"/>
      <c r="H256" s="69" t="e">
        <f t="shared" si="35"/>
        <v>#DIV/0!</v>
      </c>
    </row>
    <row r="257" spans="2:8" s="39" customFormat="1" ht="15.75" customHeight="1" hidden="1" thickBot="1">
      <c r="B257" s="549"/>
      <c r="C257" s="304"/>
      <c r="D257" s="537"/>
      <c r="E257" s="540"/>
      <c r="F257" s="59"/>
      <c r="G257" s="62"/>
      <c r="H257" s="545" t="e">
        <f t="shared" si="35"/>
        <v>#DIV/0!</v>
      </c>
    </row>
    <row r="258" spans="2:8" s="39" customFormat="1" ht="13.5" hidden="1" thickBot="1">
      <c r="B258" s="310"/>
      <c r="C258" s="304"/>
      <c r="D258" s="550"/>
      <c r="E258" s="540"/>
      <c r="F258" s="551"/>
      <c r="G258" s="552"/>
      <c r="H258" s="553" t="e">
        <f t="shared" si="35"/>
        <v>#DIV/0!</v>
      </c>
    </row>
    <row r="259" spans="2:8" s="39" customFormat="1" ht="15.75" customHeight="1" hidden="1" thickBot="1">
      <c r="B259" s="310"/>
      <c r="C259" s="304"/>
      <c r="D259" s="550"/>
      <c r="E259" s="540"/>
      <c r="F259" s="99"/>
      <c r="G259" s="219"/>
      <c r="H259" s="220" t="e">
        <f t="shared" si="35"/>
        <v>#DIV/0!</v>
      </c>
    </row>
    <row r="260" spans="2:8" s="39" customFormat="1" ht="17.25" customHeight="1" thickBot="1">
      <c r="B260" s="15" t="s">
        <v>121</v>
      </c>
      <c r="C260" s="554" t="s">
        <v>85</v>
      </c>
      <c r="D260" s="555">
        <f>D261+D263+D262+D265+D264</f>
        <v>23192.8</v>
      </c>
      <c r="E260" s="555">
        <f>E261+E263+E262+E265+E264</f>
        <v>15313.399999999998</v>
      </c>
      <c r="F260" s="555">
        <f>F261+F263+F262+F265+F264</f>
        <v>12023.300000000001</v>
      </c>
      <c r="G260" s="263">
        <f>F260/D260*100</f>
        <v>51.840657445414095</v>
      </c>
      <c r="H260" s="278">
        <f t="shared" si="35"/>
        <v>78.5148954510429</v>
      </c>
    </row>
    <row r="261" spans="2:8" s="39" customFormat="1" ht="15.75" customHeight="1" hidden="1" thickBot="1">
      <c r="B261" s="11" t="s">
        <v>315</v>
      </c>
      <c r="C261" s="556" t="s">
        <v>454</v>
      </c>
      <c r="D261" s="550">
        <v>4013</v>
      </c>
      <c r="E261" s="540">
        <v>2781</v>
      </c>
      <c r="F261" s="557">
        <v>2781</v>
      </c>
      <c r="G261" s="484">
        <f>F261/D261*100</f>
        <v>69.29977572888114</v>
      </c>
      <c r="H261" s="485">
        <f t="shared" si="35"/>
        <v>100</v>
      </c>
    </row>
    <row r="262" spans="2:8" s="39" customFormat="1" ht="15.75" customHeight="1" hidden="1" thickBot="1">
      <c r="B262" s="310" t="s">
        <v>122</v>
      </c>
      <c r="C262" s="474" t="s">
        <v>86</v>
      </c>
      <c r="D262" s="558">
        <v>0</v>
      </c>
      <c r="E262" s="559">
        <v>0</v>
      </c>
      <c r="F262" s="560">
        <v>0</v>
      </c>
      <c r="G262" s="508"/>
      <c r="H262" s="509" t="e">
        <f t="shared" si="35"/>
        <v>#DIV/0!</v>
      </c>
    </row>
    <row r="263" spans="2:8" s="39" customFormat="1" ht="15.75" customHeight="1" hidden="1" thickBot="1">
      <c r="B263" s="11" t="s">
        <v>123</v>
      </c>
      <c r="C263" s="189" t="s">
        <v>455</v>
      </c>
      <c r="D263" s="550">
        <v>3222</v>
      </c>
      <c r="E263" s="540">
        <v>1611</v>
      </c>
      <c r="F263" s="557">
        <v>1507</v>
      </c>
      <c r="G263" s="219">
        <f>F263/D263*100</f>
        <v>46.772191185599006</v>
      </c>
      <c r="H263" s="220">
        <f t="shared" si="35"/>
        <v>93.54438237119801</v>
      </c>
    </row>
    <row r="264" spans="2:8" s="39" customFormat="1" ht="15.75" customHeight="1" hidden="1" thickBot="1">
      <c r="B264" s="339" t="s">
        <v>459</v>
      </c>
      <c r="C264" s="189" t="s">
        <v>460</v>
      </c>
      <c r="D264" s="388">
        <v>36.6</v>
      </c>
      <c r="E264" s="561">
        <v>18.4</v>
      </c>
      <c r="F264" s="286">
        <v>18.4</v>
      </c>
      <c r="G264" s="219">
        <f aca="true" t="shared" si="36" ref="G264:G270">F264/D264*100</f>
        <v>50.273224043715835</v>
      </c>
      <c r="H264" s="220">
        <f aca="true" t="shared" si="37" ref="H264:H270">F264/E264*100</f>
        <v>100</v>
      </c>
    </row>
    <row r="265" spans="2:8" s="39" customFormat="1" ht="15.75" customHeight="1" hidden="1" thickBot="1">
      <c r="B265" s="225" t="s">
        <v>78</v>
      </c>
      <c r="C265" s="455" t="s">
        <v>442</v>
      </c>
      <c r="D265" s="562">
        <f>D266+D267+D268+D270+D269+D271</f>
        <v>15921.2</v>
      </c>
      <c r="E265" s="562">
        <f>E266+E267+E268+E270+E269+E271</f>
        <v>10902.999999999998</v>
      </c>
      <c r="F265" s="562">
        <f>F266+F267+F268+F270+F269+F271</f>
        <v>7716.900000000001</v>
      </c>
      <c r="G265" s="219">
        <f t="shared" si="36"/>
        <v>48.46933648217471</v>
      </c>
      <c r="H265" s="220">
        <f t="shared" si="37"/>
        <v>70.77776758690271</v>
      </c>
    </row>
    <row r="266" spans="2:8" s="39" customFormat="1" ht="15.75" customHeight="1" hidden="1" thickBot="1" thickTop="1">
      <c r="B266" s="52" t="s">
        <v>443</v>
      </c>
      <c r="C266" s="563" t="s">
        <v>439</v>
      </c>
      <c r="D266" s="524">
        <v>0</v>
      </c>
      <c r="E266" s="500">
        <v>0</v>
      </c>
      <c r="F266" s="524">
        <v>0</v>
      </c>
      <c r="G266" s="219" t="e">
        <f t="shared" si="36"/>
        <v>#DIV/0!</v>
      </c>
      <c r="H266" s="220" t="e">
        <f t="shared" si="37"/>
        <v>#DIV/0!</v>
      </c>
    </row>
    <row r="267" spans="2:8" s="39" customFormat="1" ht="15.75" customHeight="1" hidden="1" thickBot="1">
      <c r="B267" s="80" t="s">
        <v>444</v>
      </c>
      <c r="C267" s="407" t="s">
        <v>440</v>
      </c>
      <c r="D267" s="564">
        <v>0</v>
      </c>
      <c r="E267" s="486">
        <v>0</v>
      </c>
      <c r="F267" s="564">
        <v>0</v>
      </c>
      <c r="G267" s="219"/>
      <c r="H267" s="220"/>
    </row>
    <row r="268" spans="2:8" s="39" customFormat="1" ht="15.75" customHeight="1" hidden="1" thickBot="1">
      <c r="B268" s="56" t="s">
        <v>445</v>
      </c>
      <c r="C268" s="453" t="s">
        <v>441</v>
      </c>
      <c r="D268" s="565">
        <v>4053.6</v>
      </c>
      <c r="E268" s="496">
        <v>4013.6</v>
      </c>
      <c r="F268" s="565">
        <v>2841</v>
      </c>
      <c r="G268" s="219">
        <f t="shared" si="36"/>
        <v>70.0858496151569</v>
      </c>
      <c r="H268" s="220">
        <f t="shared" si="37"/>
        <v>70.78433326689256</v>
      </c>
    </row>
    <row r="269" spans="2:8" s="39" customFormat="1" ht="15.75" customHeight="1" hidden="1" thickBot="1">
      <c r="B269" s="56" t="s">
        <v>484</v>
      </c>
      <c r="C269" s="453" t="s">
        <v>483</v>
      </c>
      <c r="D269" s="565">
        <v>4265.2</v>
      </c>
      <c r="E269" s="496">
        <v>1217.9</v>
      </c>
      <c r="F269" s="565">
        <v>1135.3</v>
      </c>
      <c r="G269" s="219">
        <f t="shared" si="36"/>
        <v>26.61774359936228</v>
      </c>
      <c r="H269" s="220">
        <f t="shared" si="37"/>
        <v>93.21783397651694</v>
      </c>
    </row>
    <row r="270" spans="2:8" s="39" customFormat="1" ht="15.75" customHeight="1" hidden="1" thickBot="1">
      <c r="B270" s="11" t="s">
        <v>465</v>
      </c>
      <c r="C270" s="459" t="s">
        <v>466</v>
      </c>
      <c r="D270" s="542">
        <v>3740.7</v>
      </c>
      <c r="E270" s="483">
        <v>3740.7</v>
      </c>
      <c r="F270" s="542">
        <v>3740.6</v>
      </c>
      <c r="G270" s="219">
        <f t="shared" si="36"/>
        <v>99.99732670355816</v>
      </c>
      <c r="H270" s="220">
        <f t="shared" si="37"/>
        <v>99.99732670355816</v>
      </c>
    </row>
    <row r="271" spans="2:8" s="39" customFormat="1" ht="15.75" customHeight="1" hidden="1" thickBot="1">
      <c r="B271" s="11" t="s">
        <v>486</v>
      </c>
      <c r="C271" s="453" t="s">
        <v>487</v>
      </c>
      <c r="D271" s="542">
        <v>3861.7</v>
      </c>
      <c r="E271" s="483">
        <v>1930.8</v>
      </c>
      <c r="F271" s="542">
        <v>0</v>
      </c>
      <c r="G271" s="219">
        <f aca="true" t="shared" si="38" ref="G271:G276">F271/D271*100</f>
        <v>0</v>
      </c>
      <c r="H271" s="220">
        <f>F271/E271*100</f>
        <v>0</v>
      </c>
    </row>
    <row r="272" spans="2:8" s="39" customFormat="1" ht="22.5" customHeight="1" thickBot="1">
      <c r="B272" s="15" t="s">
        <v>125</v>
      </c>
      <c r="C272" s="554" t="s">
        <v>271</v>
      </c>
      <c r="D272" s="566">
        <f>D273+D274+D275</f>
        <v>194878.9</v>
      </c>
      <c r="E272" s="566">
        <f>E273+E274+E275</f>
        <v>169589.6</v>
      </c>
      <c r="F272" s="566">
        <f>F273+F274+F275</f>
        <v>151112.6</v>
      </c>
      <c r="G272" s="567">
        <f t="shared" si="38"/>
        <v>77.54179646949979</v>
      </c>
      <c r="H272" s="568">
        <f t="shared" si="35"/>
        <v>89.10487435550293</v>
      </c>
    </row>
    <row r="273" spans="2:8" s="39" customFormat="1" ht="15.75" customHeight="1" hidden="1" thickBot="1">
      <c r="B273" s="569" t="s">
        <v>469</v>
      </c>
      <c r="C273" s="280" t="s">
        <v>425</v>
      </c>
      <c r="D273" s="570">
        <v>194339.3</v>
      </c>
      <c r="E273" s="571">
        <v>169050</v>
      </c>
      <c r="F273" s="572">
        <v>150573</v>
      </c>
      <c r="G273" s="573">
        <f t="shared" si="38"/>
        <v>77.47943931052546</v>
      </c>
      <c r="H273" s="574">
        <f t="shared" si="35"/>
        <v>89.07009760425909</v>
      </c>
    </row>
    <row r="274" spans="2:8" s="39" customFormat="1" ht="15.75" customHeight="1" hidden="1">
      <c r="B274" s="575" t="s">
        <v>427</v>
      </c>
      <c r="C274" s="453" t="s">
        <v>426</v>
      </c>
      <c r="D274" s="576">
        <v>284.6</v>
      </c>
      <c r="E274" s="577">
        <v>284.6</v>
      </c>
      <c r="F274" s="578">
        <v>284.6</v>
      </c>
      <c r="G274" s="573">
        <f>F274/D274*100</f>
        <v>100</v>
      </c>
      <c r="H274" s="574">
        <f>F274/E274*100</f>
        <v>100</v>
      </c>
    </row>
    <row r="275" spans="2:8" s="39" customFormat="1" ht="15.75" customHeight="1" hidden="1" thickBot="1">
      <c r="B275" s="22" t="s">
        <v>467</v>
      </c>
      <c r="C275" s="407" t="s">
        <v>468</v>
      </c>
      <c r="D275" s="579">
        <v>255</v>
      </c>
      <c r="E275" s="580">
        <v>255</v>
      </c>
      <c r="F275" s="473">
        <v>255</v>
      </c>
      <c r="G275" s="526">
        <f t="shared" si="38"/>
        <v>100</v>
      </c>
      <c r="H275" s="581">
        <f>F275/E275*100</f>
        <v>100</v>
      </c>
    </row>
    <row r="276" spans="2:8" s="39" customFormat="1" ht="31.5" customHeight="1" thickBot="1">
      <c r="B276" s="204" t="s">
        <v>126</v>
      </c>
      <c r="C276" s="582" t="s">
        <v>171</v>
      </c>
      <c r="D276" s="583">
        <f>D277+D285</f>
        <v>1408</v>
      </c>
      <c r="E276" s="583">
        <v>1408</v>
      </c>
      <c r="F276" s="584">
        <f>F277+F283+F285</f>
        <v>0</v>
      </c>
      <c r="G276" s="585">
        <f t="shared" si="38"/>
        <v>0</v>
      </c>
      <c r="H276" s="586"/>
    </row>
    <row r="277" spans="2:8" s="39" customFormat="1" ht="15.75" customHeight="1" hidden="1" thickBot="1" thickTop="1">
      <c r="B277" s="587" t="s">
        <v>127</v>
      </c>
      <c r="C277" s="191" t="s">
        <v>124</v>
      </c>
      <c r="D277" s="588">
        <f>D278+D279+D280+D281+D282</f>
        <v>0</v>
      </c>
      <c r="E277" s="589">
        <f>E278+E279+E280+E281+E282</f>
        <v>0</v>
      </c>
      <c r="F277" s="590">
        <f>F278+F279+F280+F281+F282</f>
        <v>0</v>
      </c>
      <c r="G277" s="591"/>
      <c r="H277" s="467"/>
    </row>
    <row r="278" spans="2:8" s="39" customFormat="1" ht="15.75" customHeight="1" hidden="1" thickTop="1">
      <c r="B278" s="592" t="s">
        <v>128</v>
      </c>
      <c r="C278" s="407" t="s">
        <v>354</v>
      </c>
      <c r="D278" s="593">
        <v>0</v>
      </c>
      <c r="E278" s="252">
        <v>0</v>
      </c>
      <c r="F278" s="187">
        <v>0</v>
      </c>
      <c r="G278" s="68"/>
      <c r="H278" s="69"/>
    </row>
    <row r="279" spans="2:8" s="39" customFormat="1" ht="15.75" customHeight="1" hidden="1">
      <c r="B279" s="594" t="s">
        <v>129</v>
      </c>
      <c r="C279" s="453" t="s">
        <v>356</v>
      </c>
      <c r="D279" s="253">
        <v>0</v>
      </c>
      <c r="E279" s="254">
        <v>0</v>
      </c>
      <c r="F279" s="59">
        <v>0</v>
      </c>
      <c r="G279" s="62"/>
      <c r="H279" s="63"/>
    </row>
    <row r="280" spans="2:8" s="39" customFormat="1" ht="15.75" customHeight="1" hidden="1">
      <c r="B280" s="308" t="s">
        <v>130</v>
      </c>
      <c r="C280" s="453" t="s">
        <v>355</v>
      </c>
      <c r="D280" s="593">
        <v>0</v>
      </c>
      <c r="E280" s="252">
        <v>0</v>
      </c>
      <c r="F280" s="187">
        <v>0</v>
      </c>
      <c r="G280" s="68"/>
      <c r="H280" s="69"/>
    </row>
    <row r="281" spans="2:8" s="39" customFormat="1" ht="38.25" hidden="1">
      <c r="B281" s="594" t="s">
        <v>131</v>
      </c>
      <c r="C281" s="453" t="s">
        <v>358</v>
      </c>
      <c r="D281" s="253">
        <v>0</v>
      </c>
      <c r="E281" s="254">
        <v>0</v>
      </c>
      <c r="F281" s="59">
        <v>0</v>
      </c>
      <c r="G281" s="62"/>
      <c r="H281" s="63"/>
    </row>
    <row r="282" spans="2:8" s="39" customFormat="1" ht="15.75" customHeight="1" hidden="1" thickBot="1">
      <c r="B282" s="595" t="s">
        <v>132</v>
      </c>
      <c r="C282" s="459" t="s">
        <v>357</v>
      </c>
      <c r="D282" s="596">
        <v>0</v>
      </c>
      <c r="E282" s="597">
        <v>0</v>
      </c>
      <c r="F282" s="73">
        <v>0</v>
      </c>
      <c r="G282" s="235"/>
      <c r="H282" s="236"/>
    </row>
    <row r="283" spans="2:8" s="39" customFormat="1" ht="15.75" customHeight="1" hidden="1" thickBot="1">
      <c r="B283" s="598" t="s">
        <v>411</v>
      </c>
      <c r="C283" s="191" t="s">
        <v>172</v>
      </c>
      <c r="D283" s="599">
        <v>0</v>
      </c>
      <c r="E283" s="599">
        <f>E285+E284+E286+E287</f>
        <v>0</v>
      </c>
      <c r="F283" s="600">
        <f>F284</f>
        <v>0</v>
      </c>
      <c r="G283" s="50" t="e">
        <f>F283/D283*100</f>
        <v>#DIV/0!</v>
      </c>
      <c r="H283" s="51" t="e">
        <f>F283/E283*100</f>
        <v>#DIV/0!</v>
      </c>
    </row>
    <row r="284" spans="2:8" s="39" customFormat="1" ht="27" hidden="1" thickBot="1" thickTop="1">
      <c r="B284" s="308" t="s">
        <v>412</v>
      </c>
      <c r="C284" s="407" t="s">
        <v>172</v>
      </c>
      <c r="D284" s="593">
        <v>0</v>
      </c>
      <c r="E284" s="252">
        <v>0</v>
      </c>
      <c r="F284" s="187">
        <v>0</v>
      </c>
      <c r="G284" s="68"/>
      <c r="H284" s="69"/>
    </row>
    <row r="285" spans="2:8" s="39" customFormat="1" ht="26.25" hidden="1" thickBot="1">
      <c r="B285" s="598" t="s">
        <v>409</v>
      </c>
      <c r="C285" s="191" t="s">
        <v>172</v>
      </c>
      <c r="D285" s="601">
        <f>D286</f>
        <v>1408</v>
      </c>
      <c r="E285" s="602">
        <f>E286</f>
        <v>0</v>
      </c>
      <c r="F285" s="59">
        <f>F286</f>
        <v>0</v>
      </c>
      <c r="G285" s="62"/>
      <c r="H285" s="63"/>
    </row>
    <row r="286" spans="2:8" s="39" customFormat="1" ht="27" hidden="1" thickBot="1" thickTop="1">
      <c r="B286" s="603" t="s">
        <v>410</v>
      </c>
      <c r="C286" s="604" t="s">
        <v>172</v>
      </c>
      <c r="D286" s="258">
        <v>1408</v>
      </c>
      <c r="E286" s="605">
        <v>0</v>
      </c>
      <c r="F286" s="59">
        <v>0</v>
      </c>
      <c r="G286" s="62"/>
      <c r="H286" s="63"/>
    </row>
    <row r="287" spans="2:8" s="39" customFormat="1" ht="13.5" hidden="1" thickBot="1">
      <c r="B287" s="606"/>
      <c r="C287" s="459"/>
      <c r="D287" s="607"/>
      <c r="E287" s="608"/>
      <c r="F287" s="99"/>
      <c r="G287" s="68"/>
      <c r="H287" s="101"/>
    </row>
    <row r="288" spans="2:8" s="39" customFormat="1" ht="13.5" thickBot="1">
      <c r="B288" s="339"/>
      <c r="C288" s="609" t="s">
        <v>204</v>
      </c>
      <c r="D288" s="18">
        <f>D10+D148+D276</f>
        <v>2078171.5999999999</v>
      </c>
      <c r="E288" s="18">
        <f>E10+E148+E276</f>
        <v>1201958.3</v>
      </c>
      <c r="F288" s="19">
        <f>F10+F148+F276</f>
        <v>1185576.9</v>
      </c>
      <c r="G288" s="277">
        <f>F288/D288*100</f>
        <v>57.04903772142782</v>
      </c>
      <c r="H288" s="264">
        <f>F288/E288*100</f>
        <v>98.6371074603836</v>
      </c>
    </row>
    <row r="289" spans="2:8" s="39" customFormat="1" ht="30" customHeight="1" thickBot="1">
      <c r="B289" s="339"/>
      <c r="C289" s="610" t="s">
        <v>470</v>
      </c>
      <c r="D289" s="18">
        <f>SUM(D10+D272+D276)</f>
        <v>823993.9</v>
      </c>
      <c r="E289" s="18">
        <f>SUM(E10+E272+E276)</f>
        <v>474956.4</v>
      </c>
      <c r="F289" s="18">
        <f>SUM(F10+F272+F276)</f>
        <v>498809.69999999995</v>
      </c>
      <c r="G289" s="277">
        <f>F289/D289*100</f>
        <v>60.53560590679129</v>
      </c>
      <c r="H289" s="264">
        <f>F289/E289*100</f>
        <v>105.02220835428263</v>
      </c>
    </row>
    <row r="290" spans="2:8" ht="22.5" customHeight="1" thickBot="1">
      <c r="B290" s="339"/>
      <c r="C290" s="611" t="s">
        <v>449</v>
      </c>
      <c r="D290" s="18">
        <f>D10+D276</f>
        <v>629115</v>
      </c>
      <c r="E290" s="18">
        <f>E10+E276</f>
        <v>305366.8</v>
      </c>
      <c r="F290" s="18">
        <f>F10+F276</f>
        <v>347697.1</v>
      </c>
      <c r="G290" s="263">
        <f>F290/D290*100</f>
        <v>55.26765376759416</v>
      </c>
      <c r="H290" s="264">
        <f>F290/E290*100</f>
        <v>113.86211598641371</v>
      </c>
    </row>
    <row r="291" spans="2:8" ht="12.75">
      <c r="B291" s="612"/>
      <c r="C291" s="612"/>
      <c r="D291" s="613"/>
      <c r="E291" s="613"/>
      <c r="F291" s="614"/>
      <c r="G291" s="613"/>
      <c r="H291" s="613"/>
    </row>
    <row r="292" spans="2:8" ht="12.75">
      <c r="B292" s="612"/>
      <c r="C292" s="612"/>
      <c r="D292" s="613"/>
      <c r="E292" s="613"/>
      <c r="F292" s="614"/>
      <c r="G292" s="613"/>
      <c r="H292" s="613"/>
    </row>
    <row r="293" spans="2:8" ht="12.75">
      <c r="B293" s="612"/>
      <c r="C293" s="612"/>
      <c r="D293" s="613"/>
      <c r="E293" s="613"/>
      <c r="F293" s="614"/>
      <c r="G293" s="613"/>
      <c r="H293" s="613"/>
    </row>
    <row r="294" spans="2:8" ht="12.75">
      <c r="B294" s="612"/>
      <c r="C294" s="612"/>
      <c r="D294" s="613"/>
      <c r="E294" s="613"/>
      <c r="F294" s="614"/>
      <c r="G294" s="613"/>
      <c r="H294" s="613"/>
    </row>
    <row r="295" spans="2:8" s="618" customFormat="1" ht="12.75">
      <c r="B295" s="615"/>
      <c r="C295" s="616"/>
      <c r="D295" s="616"/>
      <c r="E295" s="693"/>
      <c r="F295" s="693"/>
      <c r="G295" s="617"/>
      <c r="H295" s="617"/>
    </row>
    <row r="296" spans="2:8" s="618" customFormat="1" ht="12.75">
      <c r="B296" s="616"/>
      <c r="C296" s="616"/>
      <c r="D296" s="616"/>
      <c r="E296" s="617"/>
      <c r="F296" s="619"/>
      <c r="G296" s="617"/>
      <c r="H296" s="617"/>
    </row>
    <row r="297" spans="3:8" s="618" customFormat="1" ht="12.75">
      <c r="C297" s="620"/>
      <c r="D297" s="620"/>
      <c r="E297" s="621"/>
      <c r="F297" s="622"/>
      <c r="G297" s="623"/>
      <c r="H297" s="623"/>
    </row>
    <row r="298" spans="2:8" s="618" customFormat="1" ht="12.75">
      <c r="B298" s="1"/>
      <c r="C298" s="624"/>
      <c r="D298" s="625"/>
      <c r="E298" s="626"/>
      <c r="F298" s="626"/>
      <c r="G298" s="623"/>
      <c r="H298" s="623"/>
    </row>
    <row r="299" spans="2:8" s="618" customFormat="1" ht="12.75">
      <c r="B299" s="1"/>
      <c r="C299" s="624"/>
      <c r="D299" s="625"/>
      <c r="E299" s="625"/>
      <c r="F299" s="626"/>
      <c r="G299" s="623"/>
      <c r="H299" s="623"/>
    </row>
    <row r="300" spans="2:8" s="618" customFormat="1" ht="12.75">
      <c r="B300" s="1"/>
      <c r="C300" s="627"/>
      <c r="D300" s="628"/>
      <c r="E300" s="628"/>
      <c r="F300" s="629"/>
      <c r="G300" s="623"/>
      <c r="H300" s="623"/>
    </row>
    <row r="301" spans="2:8" s="618" customFormat="1" ht="12.75">
      <c r="B301" s="630"/>
      <c r="C301" s="631"/>
      <c r="D301" s="632"/>
      <c r="E301" s="632"/>
      <c r="F301" s="633"/>
      <c r="G301" s="623"/>
      <c r="H301" s="623"/>
    </row>
    <row r="302" spans="2:8" s="618" customFormat="1" ht="12.75">
      <c r="B302" s="634"/>
      <c r="C302" s="635"/>
      <c r="D302" s="636"/>
      <c r="E302" s="637"/>
      <c r="F302" s="638"/>
      <c r="G302" s="623"/>
      <c r="H302" s="623"/>
    </row>
    <row r="303" spans="3:8" s="618" customFormat="1" ht="12.75">
      <c r="C303" s="639"/>
      <c r="D303" s="636"/>
      <c r="E303" s="636"/>
      <c r="F303" s="638"/>
      <c r="G303" s="623"/>
      <c r="H303" s="623"/>
    </row>
    <row r="304" spans="3:8" s="618" customFormat="1" ht="12.75">
      <c r="C304" s="635"/>
      <c r="D304" s="637"/>
      <c r="E304" s="637"/>
      <c r="F304" s="638"/>
      <c r="G304" s="623"/>
      <c r="H304" s="623"/>
    </row>
    <row r="305" spans="3:8" s="618" customFormat="1" ht="12.75">
      <c r="C305" s="635"/>
      <c r="D305" s="623"/>
      <c r="E305" s="638"/>
      <c r="F305" s="638"/>
      <c r="G305" s="623"/>
      <c r="H305" s="623"/>
    </row>
    <row r="306" spans="3:8" s="618" customFormat="1" ht="12.75">
      <c r="C306" s="640"/>
      <c r="D306" s="623"/>
      <c r="E306" s="641"/>
      <c r="F306" s="638"/>
      <c r="G306" s="623"/>
      <c r="H306" s="623"/>
    </row>
    <row r="307" spans="3:8" s="618" customFormat="1" ht="12.75">
      <c r="C307" s="635"/>
      <c r="D307" s="623"/>
      <c r="E307" s="642"/>
      <c r="F307" s="638"/>
      <c r="G307" s="623"/>
      <c r="H307" s="623"/>
    </row>
    <row r="308" spans="3:8" s="618" customFormat="1" ht="12.75">
      <c r="C308" s="643"/>
      <c r="D308" s="623"/>
      <c r="E308" s="623"/>
      <c r="F308" s="638"/>
      <c r="G308" s="623"/>
      <c r="H308" s="623"/>
    </row>
    <row r="309" spans="2:8" s="618" customFormat="1" ht="12.75">
      <c r="B309" s="1"/>
      <c r="C309" s="627"/>
      <c r="D309" s="644"/>
      <c r="E309" s="633"/>
      <c r="F309" s="633"/>
      <c r="G309" s="623"/>
      <c r="H309" s="623"/>
    </row>
    <row r="310" spans="3:8" s="618" customFormat="1" ht="12.75">
      <c r="C310" s="631"/>
      <c r="D310" s="620"/>
      <c r="E310" s="642"/>
      <c r="F310" s="622"/>
      <c r="G310" s="623"/>
      <c r="H310" s="623"/>
    </row>
    <row r="311" spans="2:8" s="618" customFormat="1" ht="12.75">
      <c r="B311" s="630"/>
      <c r="C311" s="631"/>
      <c r="D311" s="644"/>
      <c r="E311" s="644"/>
      <c r="F311" s="633"/>
      <c r="G311" s="623"/>
      <c r="H311" s="623"/>
    </row>
    <row r="312" spans="2:8" s="618" customFormat="1" ht="12.75">
      <c r="B312" s="645"/>
      <c r="C312" s="645"/>
      <c r="D312" s="646"/>
      <c r="E312" s="623"/>
      <c r="F312" s="638"/>
      <c r="G312" s="623"/>
      <c r="H312" s="623"/>
    </row>
    <row r="313" spans="2:8" s="618" customFormat="1" ht="12.75">
      <c r="B313" s="645"/>
      <c r="C313" s="645"/>
      <c r="D313" s="646"/>
      <c r="E313" s="637"/>
      <c r="F313" s="638"/>
      <c r="G313" s="623"/>
      <c r="H313" s="623"/>
    </row>
    <row r="314" spans="3:8" s="618" customFormat="1" ht="12.75">
      <c r="C314" s="631"/>
      <c r="D314" s="628"/>
      <c r="E314" s="642"/>
      <c r="F314" s="622"/>
      <c r="G314" s="623"/>
      <c r="H314" s="623"/>
    </row>
    <row r="315" spans="2:8" s="618" customFormat="1" ht="12.75">
      <c r="B315" s="630"/>
      <c r="C315" s="631"/>
      <c r="D315" s="632"/>
      <c r="E315" s="644"/>
      <c r="F315" s="626"/>
      <c r="G315" s="623"/>
      <c r="H315" s="623"/>
    </row>
    <row r="316" spans="2:8" s="618" customFormat="1" ht="12.75">
      <c r="B316" s="630"/>
      <c r="C316" s="631"/>
      <c r="D316" s="632"/>
      <c r="E316" s="644"/>
      <c r="F316" s="626"/>
      <c r="G316" s="623"/>
      <c r="H316" s="623"/>
    </row>
    <row r="317" spans="2:8" s="618" customFormat="1" ht="12.75">
      <c r="B317" s="1"/>
      <c r="C317" s="627"/>
      <c r="D317" s="628"/>
      <c r="E317" s="647"/>
      <c r="F317" s="629"/>
      <c r="G317" s="623"/>
      <c r="H317" s="623"/>
    </row>
    <row r="318" spans="2:8" s="618" customFormat="1" ht="12.75">
      <c r="B318" s="630"/>
      <c r="C318" s="631"/>
      <c r="D318" s="648"/>
      <c r="E318" s="649"/>
      <c r="F318" s="650"/>
      <c r="G318" s="623"/>
      <c r="H318" s="623"/>
    </row>
    <row r="319" spans="3:8" s="618" customFormat="1" ht="12.75">
      <c r="C319" s="640"/>
      <c r="D319" s="636"/>
      <c r="E319" s="623"/>
      <c r="F319" s="638"/>
      <c r="G319" s="623"/>
      <c r="H319" s="623"/>
    </row>
    <row r="320" spans="3:8" s="618" customFormat="1" ht="12.75">
      <c r="C320" s="640"/>
      <c r="D320" s="636"/>
      <c r="E320" s="623"/>
      <c r="F320" s="638"/>
      <c r="G320" s="623"/>
      <c r="H320" s="623"/>
    </row>
    <row r="321" spans="2:8" s="618" customFormat="1" ht="12.75">
      <c r="B321" s="651"/>
      <c r="C321" s="652"/>
      <c r="D321" s="648"/>
      <c r="E321" s="649"/>
      <c r="F321" s="650"/>
      <c r="G321" s="623"/>
      <c r="H321" s="623"/>
    </row>
    <row r="322" spans="2:8" s="618" customFormat="1" ht="12.75">
      <c r="B322" s="653"/>
      <c r="C322" s="654"/>
      <c r="D322" s="636"/>
      <c r="E322" s="623"/>
      <c r="F322" s="650"/>
      <c r="G322" s="623"/>
      <c r="H322" s="623"/>
    </row>
    <row r="323" spans="2:8" s="618" customFormat="1" ht="12.75">
      <c r="B323" s="653"/>
      <c r="C323" s="654"/>
      <c r="D323" s="636"/>
      <c r="E323" s="623"/>
      <c r="F323" s="650"/>
      <c r="G323" s="623"/>
      <c r="H323" s="623"/>
    </row>
    <row r="324" spans="2:8" s="618" customFormat="1" ht="12.75">
      <c r="B324" s="630"/>
      <c r="C324" s="630"/>
      <c r="D324" s="655"/>
      <c r="E324" s="655"/>
      <c r="F324" s="650"/>
      <c r="G324" s="623"/>
      <c r="H324" s="623"/>
    </row>
    <row r="325" spans="2:8" s="618" customFormat="1" ht="12.75">
      <c r="B325" s="656"/>
      <c r="C325" s="635"/>
      <c r="D325" s="637"/>
      <c r="E325" s="637"/>
      <c r="F325" s="638"/>
      <c r="G325" s="623"/>
      <c r="H325" s="623"/>
    </row>
    <row r="326" spans="2:8" s="618" customFormat="1" ht="12.75">
      <c r="B326" s="656"/>
      <c r="C326" s="635"/>
      <c r="D326" s="637"/>
      <c r="E326" s="637"/>
      <c r="F326" s="638"/>
      <c r="G326" s="623"/>
      <c r="H326" s="623"/>
    </row>
    <row r="327" spans="2:8" s="618" customFormat="1" ht="12.75">
      <c r="B327" s="656"/>
      <c r="C327" s="635"/>
      <c r="D327" s="637"/>
      <c r="E327" s="638"/>
      <c r="F327" s="638"/>
      <c r="G327" s="623"/>
      <c r="H327" s="623"/>
    </row>
    <row r="328" spans="2:8" s="618" customFormat="1" ht="12.75">
      <c r="B328" s="656"/>
      <c r="C328" s="635"/>
      <c r="D328" s="637"/>
      <c r="E328" s="637"/>
      <c r="F328" s="638"/>
      <c r="G328" s="623"/>
      <c r="H328" s="623"/>
    </row>
    <row r="329" spans="2:8" s="618" customFormat="1" ht="12.75">
      <c r="B329" s="656"/>
      <c r="C329" s="635"/>
      <c r="D329" s="637"/>
      <c r="E329" s="637"/>
      <c r="F329" s="638"/>
      <c r="G329" s="623"/>
      <c r="H329" s="623"/>
    </row>
    <row r="330" spans="2:8" s="618" customFormat="1" ht="12.75">
      <c r="B330" s="656"/>
      <c r="C330" s="635"/>
      <c r="D330" s="637"/>
      <c r="E330" s="637"/>
      <c r="F330" s="638"/>
      <c r="G330" s="623"/>
      <c r="H330" s="623"/>
    </row>
    <row r="331" spans="2:8" s="618" customFormat="1" ht="12.75">
      <c r="B331" s="1"/>
      <c r="C331" s="657"/>
      <c r="D331" s="658"/>
      <c r="E331" s="629"/>
      <c r="F331" s="629"/>
      <c r="G331" s="623"/>
      <c r="H331" s="623"/>
    </row>
    <row r="332" spans="2:8" s="618" customFormat="1" ht="12.75">
      <c r="B332" s="630"/>
      <c r="C332" s="659"/>
      <c r="D332" s="648"/>
      <c r="E332" s="648"/>
      <c r="F332" s="650"/>
      <c r="G332" s="623"/>
      <c r="H332" s="623"/>
    </row>
    <row r="333" spans="3:8" s="618" customFormat="1" ht="12.75">
      <c r="C333" s="660"/>
      <c r="D333" s="636"/>
      <c r="E333" s="637"/>
      <c r="F333" s="638"/>
      <c r="G333" s="623"/>
      <c r="H333" s="623"/>
    </row>
    <row r="334" spans="2:8" s="618" customFormat="1" ht="12.75">
      <c r="B334" s="630"/>
      <c r="C334" s="661"/>
      <c r="D334" s="648"/>
      <c r="E334" s="655"/>
      <c r="F334" s="650"/>
      <c r="G334" s="623"/>
      <c r="H334" s="623"/>
    </row>
    <row r="335" spans="2:8" s="618" customFormat="1" ht="12.75">
      <c r="B335" s="630"/>
      <c r="C335" s="662"/>
      <c r="D335" s="648"/>
      <c r="E335" s="648"/>
      <c r="F335" s="650"/>
      <c r="G335" s="623"/>
      <c r="H335" s="623"/>
    </row>
    <row r="336" spans="3:8" s="618" customFormat="1" ht="12.75">
      <c r="C336" s="640"/>
      <c r="D336" s="655"/>
      <c r="E336" s="650"/>
      <c r="F336" s="650"/>
      <c r="G336" s="623"/>
      <c r="H336" s="623"/>
    </row>
    <row r="337" spans="3:8" s="618" customFormat="1" ht="12.75">
      <c r="C337" s="663"/>
      <c r="D337" s="636"/>
      <c r="E337" s="638"/>
      <c r="F337" s="638"/>
      <c r="G337" s="623"/>
      <c r="H337" s="623"/>
    </row>
    <row r="338" spans="3:8" s="618" customFormat="1" ht="12.75">
      <c r="C338" s="663"/>
      <c r="D338" s="636"/>
      <c r="E338" s="637"/>
      <c r="F338" s="638"/>
      <c r="G338" s="623"/>
      <c r="H338" s="623"/>
    </row>
    <row r="339" spans="3:8" s="618" customFormat="1" ht="12.75">
      <c r="C339" s="663"/>
      <c r="D339" s="636"/>
      <c r="E339" s="655"/>
      <c r="F339" s="650"/>
      <c r="G339" s="623"/>
      <c r="H339" s="623"/>
    </row>
    <row r="340" spans="4:8" s="618" customFormat="1" ht="12.75">
      <c r="D340" s="636"/>
      <c r="E340" s="655"/>
      <c r="F340" s="650"/>
      <c r="G340" s="623"/>
      <c r="H340" s="623"/>
    </row>
    <row r="341" spans="2:8" s="618" customFormat="1" ht="12.75">
      <c r="B341" s="1"/>
      <c r="C341" s="664"/>
      <c r="D341" s="628"/>
      <c r="E341" s="628"/>
      <c r="F341" s="629"/>
      <c r="G341" s="623"/>
      <c r="H341" s="623"/>
    </row>
    <row r="342" spans="2:8" s="618" customFormat="1" ht="12.75">
      <c r="B342" s="630"/>
      <c r="C342" s="662"/>
      <c r="D342" s="636"/>
      <c r="E342" s="636"/>
      <c r="F342" s="638"/>
      <c r="G342" s="623"/>
      <c r="H342" s="623"/>
    </row>
    <row r="343" spans="2:8" s="618" customFormat="1" ht="12.75">
      <c r="B343" s="665"/>
      <c r="C343" s="635"/>
      <c r="D343" s="636"/>
      <c r="E343" s="636"/>
      <c r="F343" s="638"/>
      <c r="G343" s="623"/>
      <c r="H343" s="623"/>
    </row>
    <row r="344" spans="2:8" s="618" customFormat="1" ht="12.75">
      <c r="B344" s="665"/>
      <c r="C344" s="645"/>
      <c r="D344" s="636"/>
      <c r="E344" s="636"/>
      <c r="F344" s="638"/>
      <c r="G344" s="623"/>
      <c r="H344" s="623"/>
    </row>
    <row r="345" spans="2:8" s="618" customFormat="1" ht="12.75">
      <c r="B345" s="665"/>
      <c r="C345" s="645"/>
      <c r="D345" s="636"/>
      <c r="E345" s="636"/>
      <c r="F345" s="638"/>
      <c r="G345" s="623"/>
      <c r="H345" s="623"/>
    </row>
    <row r="346" spans="3:8" s="618" customFormat="1" ht="12.75">
      <c r="C346" s="663"/>
      <c r="D346" s="636"/>
      <c r="E346" s="636"/>
      <c r="F346" s="638"/>
      <c r="G346" s="623"/>
      <c r="H346" s="623"/>
    </row>
    <row r="347" spans="2:8" s="618" customFormat="1" ht="12.75">
      <c r="B347" s="663"/>
      <c r="C347" s="663"/>
      <c r="D347" s="636"/>
      <c r="E347" s="636"/>
      <c r="F347" s="638"/>
      <c r="G347" s="623"/>
      <c r="H347" s="623"/>
    </row>
    <row r="348" spans="2:8" s="618" customFormat="1" ht="12.75">
      <c r="B348" s="662"/>
      <c r="C348" s="630"/>
      <c r="D348" s="636"/>
      <c r="E348" s="636"/>
      <c r="F348" s="638"/>
      <c r="G348" s="623"/>
      <c r="H348" s="623"/>
    </row>
    <row r="349" spans="2:8" s="618" customFormat="1" ht="12.75">
      <c r="B349" s="666"/>
      <c r="D349" s="636"/>
      <c r="E349" s="667"/>
      <c r="F349" s="638"/>
      <c r="G349" s="623"/>
      <c r="H349" s="623"/>
    </row>
    <row r="350" spans="2:8" s="618" customFormat="1" ht="12.75">
      <c r="B350" s="666"/>
      <c r="D350" s="636"/>
      <c r="E350" s="637"/>
      <c r="F350" s="638"/>
      <c r="G350" s="623"/>
      <c r="H350" s="623"/>
    </row>
    <row r="351" spans="3:8" s="618" customFormat="1" ht="12.75">
      <c r="C351" s="668"/>
      <c r="D351" s="669"/>
      <c r="E351" s="669"/>
      <c r="F351" s="670"/>
      <c r="G351" s="623"/>
      <c r="H351" s="623"/>
    </row>
    <row r="352" spans="2:8" s="618" customFormat="1" ht="12.75">
      <c r="B352" s="1"/>
      <c r="C352" s="668"/>
      <c r="D352" s="628"/>
      <c r="E352" s="628"/>
      <c r="F352" s="629"/>
      <c r="G352" s="623"/>
      <c r="H352" s="623"/>
    </row>
    <row r="353" spans="2:8" s="618" customFormat="1" ht="12.75">
      <c r="B353" s="1"/>
      <c r="C353" s="664"/>
      <c r="D353" s="628"/>
      <c r="E353" s="647"/>
      <c r="F353" s="629"/>
      <c r="G353" s="623"/>
      <c r="H353" s="623"/>
    </row>
    <row r="354" spans="2:8" s="618" customFormat="1" ht="12.75">
      <c r="B354" s="630"/>
      <c r="C354" s="662"/>
      <c r="D354" s="628"/>
      <c r="E354" s="636"/>
      <c r="F354" s="638"/>
      <c r="G354" s="623"/>
      <c r="H354" s="623"/>
    </row>
    <row r="355" spans="2:8" s="618" customFormat="1" ht="12.75">
      <c r="B355" s="630"/>
      <c r="C355" s="630"/>
      <c r="D355" s="648"/>
      <c r="E355" s="648"/>
      <c r="F355" s="650"/>
      <c r="G355" s="623"/>
      <c r="H355" s="623"/>
    </row>
    <row r="356" spans="3:8" s="618" customFormat="1" ht="12.75">
      <c r="C356" s="663"/>
      <c r="D356" s="636"/>
      <c r="E356" s="637"/>
      <c r="F356" s="638"/>
      <c r="G356" s="623"/>
      <c r="H356" s="623"/>
    </row>
    <row r="357" spans="2:8" s="618" customFormat="1" ht="12.75">
      <c r="B357" s="630"/>
      <c r="C357" s="662"/>
      <c r="D357" s="636"/>
      <c r="E357" s="667"/>
      <c r="F357" s="638"/>
      <c r="G357" s="623"/>
      <c r="H357" s="623"/>
    </row>
    <row r="358" spans="3:8" s="618" customFormat="1" ht="12.75">
      <c r="C358" s="663"/>
      <c r="D358" s="636"/>
      <c r="E358" s="638"/>
      <c r="F358" s="638"/>
      <c r="G358" s="623"/>
      <c r="H358" s="623"/>
    </row>
    <row r="359" spans="2:8" s="618" customFormat="1" ht="12.75">
      <c r="B359" s="630"/>
      <c r="C359" s="662"/>
      <c r="D359" s="648"/>
      <c r="E359" s="649"/>
      <c r="F359" s="650"/>
      <c r="G359" s="623"/>
      <c r="H359" s="623"/>
    </row>
    <row r="360" spans="3:8" s="618" customFormat="1" ht="12.75">
      <c r="C360" s="663"/>
      <c r="D360" s="636"/>
      <c r="E360" s="636"/>
      <c r="F360" s="638"/>
      <c r="G360" s="623"/>
      <c r="H360" s="623"/>
    </row>
    <row r="361" spans="3:8" s="618" customFormat="1" ht="12.75">
      <c r="C361" s="640"/>
      <c r="D361" s="636"/>
      <c r="E361" s="636"/>
      <c r="F361" s="638"/>
      <c r="G361" s="623"/>
      <c r="H361" s="623"/>
    </row>
    <row r="362" spans="3:8" s="618" customFormat="1" ht="12.75">
      <c r="C362" s="640"/>
      <c r="D362" s="636"/>
      <c r="E362" s="623"/>
      <c r="F362" s="638"/>
      <c r="G362" s="623"/>
      <c r="H362" s="623"/>
    </row>
    <row r="363" spans="2:8" s="618" customFormat="1" ht="12.75">
      <c r="B363" s="663"/>
      <c r="C363" s="640"/>
      <c r="D363" s="636"/>
      <c r="E363" s="623"/>
      <c r="F363" s="638"/>
      <c r="G363" s="623"/>
      <c r="H363" s="623"/>
    </row>
    <row r="364" spans="2:8" s="618" customFormat="1" ht="12.75">
      <c r="B364" s="663"/>
      <c r="C364" s="640"/>
      <c r="D364" s="636"/>
      <c r="E364" s="623"/>
      <c r="F364" s="638"/>
      <c r="G364" s="623"/>
      <c r="H364" s="623"/>
    </row>
    <row r="365" spans="2:8" s="618" customFormat="1" ht="12.75">
      <c r="B365" s="663"/>
      <c r="C365" s="640"/>
      <c r="D365" s="671"/>
      <c r="E365" s="623"/>
      <c r="F365" s="638"/>
      <c r="G365" s="623"/>
      <c r="H365" s="623"/>
    </row>
    <row r="366" spans="3:8" s="618" customFormat="1" ht="12.75">
      <c r="C366" s="663"/>
      <c r="D366" s="636"/>
      <c r="E366" s="637"/>
      <c r="F366" s="638"/>
      <c r="G366" s="623"/>
      <c r="H366" s="623"/>
    </row>
    <row r="367" spans="3:8" s="618" customFormat="1" ht="12.75">
      <c r="C367" s="663"/>
      <c r="D367" s="636"/>
      <c r="E367" s="637"/>
      <c r="F367" s="638"/>
      <c r="G367" s="623"/>
      <c r="H367" s="623"/>
    </row>
    <row r="368" spans="3:8" s="618" customFormat="1" ht="12.75">
      <c r="C368" s="663"/>
      <c r="D368" s="648"/>
      <c r="E368" s="648"/>
      <c r="F368" s="650"/>
      <c r="G368" s="623"/>
      <c r="H368" s="623"/>
    </row>
    <row r="369" spans="3:8" s="618" customFormat="1" ht="12.75">
      <c r="C369" s="663"/>
      <c r="D369" s="636"/>
      <c r="E369" s="623"/>
      <c r="F369" s="638"/>
      <c r="G369" s="623"/>
      <c r="H369" s="623"/>
    </row>
    <row r="370" spans="3:8" s="618" customFormat="1" ht="12.75">
      <c r="C370" s="663"/>
      <c r="D370" s="648"/>
      <c r="E370" s="648"/>
      <c r="F370" s="638"/>
      <c r="G370" s="623"/>
      <c r="H370" s="623"/>
    </row>
    <row r="371" spans="3:8" s="618" customFormat="1" ht="12.75">
      <c r="C371" s="663"/>
      <c r="D371" s="636"/>
      <c r="E371" s="636"/>
      <c r="F371" s="638"/>
      <c r="G371" s="623"/>
      <c r="H371" s="623"/>
    </row>
    <row r="372" spans="3:8" s="618" customFormat="1" ht="12.75">
      <c r="C372" s="672"/>
      <c r="D372" s="636"/>
      <c r="E372" s="638"/>
      <c r="F372" s="638"/>
      <c r="G372" s="623"/>
      <c r="H372" s="623"/>
    </row>
    <row r="373" spans="3:8" s="618" customFormat="1" ht="12.75">
      <c r="C373" s="672"/>
      <c r="D373" s="636"/>
      <c r="E373" s="638"/>
      <c r="F373" s="638"/>
      <c r="G373" s="623"/>
      <c r="H373" s="623"/>
    </row>
    <row r="374" spans="2:8" s="618" customFormat="1" ht="12.75">
      <c r="B374" s="1"/>
      <c r="C374" s="664"/>
      <c r="D374" s="628"/>
      <c r="E374" s="628"/>
      <c r="F374" s="629"/>
      <c r="G374" s="623"/>
      <c r="H374" s="623"/>
    </row>
    <row r="375" spans="2:8" s="618" customFormat="1" ht="12.75">
      <c r="B375" s="630"/>
      <c r="C375" s="662"/>
      <c r="D375" s="648"/>
      <c r="E375" s="655"/>
      <c r="F375" s="638"/>
      <c r="G375" s="623"/>
      <c r="H375" s="623"/>
    </row>
    <row r="376" spans="2:8" s="618" customFormat="1" ht="12.75">
      <c r="B376" s="1"/>
      <c r="C376" s="664"/>
      <c r="D376" s="648"/>
      <c r="E376" s="628"/>
      <c r="F376" s="629"/>
      <c r="G376" s="623"/>
      <c r="H376" s="623"/>
    </row>
    <row r="377" spans="2:8" s="618" customFormat="1" ht="12.75">
      <c r="B377" s="630"/>
      <c r="C377" s="662"/>
      <c r="D377" s="648"/>
      <c r="E377" s="637"/>
      <c r="F377" s="638"/>
      <c r="G377" s="623"/>
      <c r="H377" s="623"/>
    </row>
    <row r="378" spans="2:8" s="618" customFormat="1" ht="12.75">
      <c r="B378" s="1"/>
      <c r="C378" s="664"/>
      <c r="D378" s="673"/>
      <c r="E378" s="674"/>
      <c r="F378" s="626"/>
      <c r="G378" s="623"/>
      <c r="H378" s="623"/>
    </row>
    <row r="379" spans="2:8" s="618" customFormat="1" ht="12.75">
      <c r="B379" s="630"/>
      <c r="C379" s="662"/>
      <c r="D379" s="648"/>
      <c r="E379" s="649"/>
      <c r="F379" s="650"/>
      <c r="G379" s="623"/>
      <c r="H379" s="623"/>
    </row>
    <row r="380" spans="3:8" s="618" customFormat="1" ht="12.75">
      <c r="C380" s="663"/>
      <c r="D380" s="636"/>
      <c r="E380" s="649"/>
      <c r="F380" s="638"/>
      <c r="G380" s="623"/>
      <c r="H380" s="623"/>
    </row>
    <row r="381" spans="3:8" s="618" customFormat="1" ht="12.75">
      <c r="C381" s="663"/>
      <c r="D381" s="623"/>
      <c r="E381" s="638"/>
      <c r="F381" s="638"/>
      <c r="G381" s="623"/>
      <c r="H381" s="623"/>
    </row>
    <row r="382" spans="2:8" s="618" customFormat="1" ht="12.75">
      <c r="B382" s="630"/>
      <c r="C382" s="662"/>
      <c r="D382" s="648"/>
      <c r="E382" s="649"/>
      <c r="F382" s="650"/>
      <c r="G382" s="623"/>
      <c r="H382" s="623"/>
    </row>
    <row r="383" spans="3:8" s="618" customFormat="1" ht="12.75">
      <c r="C383" s="663"/>
      <c r="D383" s="648"/>
      <c r="E383" s="649"/>
      <c r="F383" s="650"/>
      <c r="G383" s="623"/>
      <c r="H383" s="623"/>
    </row>
    <row r="384" spans="3:8" s="618" customFormat="1" ht="12.75">
      <c r="C384" s="663"/>
      <c r="D384" s="636"/>
      <c r="E384" s="655"/>
      <c r="F384" s="638"/>
      <c r="G384" s="623"/>
      <c r="H384" s="623"/>
    </row>
    <row r="385" spans="3:8" s="618" customFormat="1" ht="12.75">
      <c r="C385" s="663"/>
      <c r="D385" s="636"/>
      <c r="E385" s="650"/>
      <c r="F385" s="638"/>
      <c r="G385" s="623"/>
      <c r="H385" s="623"/>
    </row>
    <row r="386" spans="2:8" s="618" customFormat="1" ht="12.75">
      <c r="B386" s="1"/>
      <c r="C386" s="664"/>
      <c r="D386" s="673"/>
      <c r="E386" s="673"/>
      <c r="F386" s="626"/>
      <c r="G386" s="623"/>
      <c r="H386" s="623"/>
    </row>
    <row r="387" spans="2:8" s="618" customFormat="1" ht="12.75">
      <c r="B387" s="630"/>
      <c r="C387" s="662"/>
      <c r="D387" s="648"/>
      <c r="E387" s="648"/>
      <c r="F387" s="650"/>
      <c r="G387" s="623"/>
      <c r="H387" s="623"/>
    </row>
    <row r="388" spans="3:8" s="618" customFormat="1" ht="12.75">
      <c r="C388" s="663"/>
      <c r="D388" s="636"/>
      <c r="E388" s="655"/>
      <c r="F388" s="638"/>
      <c r="G388" s="623"/>
      <c r="H388" s="623"/>
    </row>
    <row r="389" spans="2:8" s="618" customFormat="1" ht="12.75">
      <c r="B389" s="1"/>
      <c r="C389" s="664"/>
      <c r="D389" s="673"/>
      <c r="E389" s="674"/>
      <c r="F389" s="626"/>
      <c r="G389" s="623"/>
      <c r="H389" s="623"/>
    </row>
    <row r="390" spans="3:8" s="618" customFormat="1" ht="12.75">
      <c r="C390" s="663"/>
      <c r="D390" s="636"/>
      <c r="E390" s="667"/>
      <c r="F390" s="638"/>
      <c r="G390" s="623"/>
      <c r="H390" s="623"/>
    </row>
    <row r="391" spans="3:8" s="618" customFormat="1" ht="12.75">
      <c r="C391" s="663"/>
      <c r="D391" s="673"/>
      <c r="E391" s="667"/>
      <c r="F391" s="638"/>
      <c r="G391" s="623"/>
      <c r="H391" s="623"/>
    </row>
    <row r="392" spans="3:8" s="618" customFormat="1" ht="12.75">
      <c r="C392" s="663"/>
      <c r="D392" s="673"/>
      <c r="E392" s="667"/>
      <c r="F392" s="638"/>
      <c r="G392" s="623"/>
      <c r="H392" s="623"/>
    </row>
    <row r="393" spans="3:8" s="618" customFormat="1" ht="12.75">
      <c r="C393" s="663"/>
      <c r="D393" s="636"/>
      <c r="E393" s="667"/>
      <c r="F393" s="638"/>
      <c r="G393" s="623"/>
      <c r="H393" s="623"/>
    </row>
    <row r="394" spans="3:8" s="618" customFormat="1" ht="12.75">
      <c r="C394" s="663"/>
      <c r="D394" s="636"/>
      <c r="E394" s="667"/>
      <c r="F394" s="638"/>
      <c r="G394" s="623"/>
      <c r="H394" s="623"/>
    </row>
    <row r="395" spans="3:8" s="618" customFormat="1" ht="12.75">
      <c r="C395" s="635"/>
      <c r="D395" s="636"/>
      <c r="E395" s="667"/>
      <c r="F395" s="638"/>
      <c r="G395" s="623"/>
      <c r="H395" s="623"/>
    </row>
    <row r="396" spans="2:8" s="618" customFormat="1" ht="12.75">
      <c r="B396" s="675"/>
      <c r="C396" s="635"/>
      <c r="D396" s="636"/>
      <c r="E396" s="667"/>
      <c r="F396" s="638"/>
      <c r="G396" s="623"/>
      <c r="H396" s="623"/>
    </row>
    <row r="397" spans="2:8" s="618" customFormat="1" ht="12.75">
      <c r="B397" s="675"/>
      <c r="C397" s="635"/>
      <c r="D397" s="636"/>
      <c r="E397" s="667"/>
      <c r="F397" s="638"/>
      <c r="G397" s="623"/>
      <c r="H397" s="623"/>
    </row>
    <row r="398" spans="3:8" s="618" customFormat="1" ht="12.75">
      <c r="C398" s="663"/>
      <c r="D398" s="636"/>
      <c r="E398" s="667"/>
      <c r="F398" s="638"/>
      <c r="G398" s="623"/>
      <c r="H398" s="623"/>
    </row>
    <row r="399" spans="3:8" s="618" customFormat="1" ht="12.75">
      <c r="C399" s="663"/>
      <c r="D399" s="636"/>
      <c r="E399" s="667"/>
      <c r="F399" s="638"/>
      <c r="G399" s="623"/>
      <c r="H399" s="623"/>
    </row>
    <row r="400" spans="3:8" s="618" customFormat="1" ht="12.75">
      <c r="C400" s="663"/>
      <c r="D400" s="636"/>
      <c r="E400" s="667"/>
      <c r="F400" s="638"/>
      <c r="G400" s="623"/>
      <c r="H400" s="623"/>
    </row>
    <row r="401" spans="3:8" s="618" customFormat="1" ht="12.75">
      <c r="C401" s="663"/>
      <c r="D401" s="636"/>
      <c r="E401" s="667"/>
      <c r="F401" s="638"/>
      <c r="G401" s="623"/>
      <c r="H401" s="623"/>
    </row>
    <row r="402" spans="3:8" s="618" customFormat="1" ht="12.75">
      <c r="C402" s="663"/>
      <c r="D402" s="636"/>
      <c r="E402" s="667"/>
      <c r="F402" s="638"/>
      <c r="G402" s="623"/>
      <c r="H402" s="623"/>
    </row>
    <row r="403" spans="3:8" s="618" customFormat="1" ht="12.75">
      <c r="C403" s="663"/>
      <c r="D403" s="636"/>
      <c r="E403" s="667"/>
      <c r="F403" s="638"/>
      <c r="G403" s="623"/>
      <c r="H403" s="623"/>
    </row>
    <row r="404" spans="3:8" s="618" customFormat="1" ht="12.75">
      <c r="C404" s="663"/>
      <c r="D404" s="636"/>
      <c r="E404" s="667"/>
      <c r="F404" s="638"/>
      <c r="G404" s="623"/>
      <c r="H404" s="623"/>
    </row>
    <row r="405" spans="3:8" s="618" customFormat="1" ht="12.75">
      <c r="C405" s="663"/>
      <c r="D405" s="636"/>
      <c r="E405" s="667"/>
      <c r="F405" s="638"/>
      <c r="G405" s="623"/>
      <c r="H405" s="623"/>
    </row>
    <row r="406" spans="3:8" s="618" customFormat="1" ht="12.75">
      <c r="C406" s="663"/>
      <c r="D406" s="636"/>
      <c r="E406" s="667"/>
      <c r="F406" s="638"/>
      <c r="G406" s="623"/>
      <c r="H406" s="623"/>
    </row>
    <row r="407" spans="3:8" s="618" customFormat="1" ht="12.75">
      <c r="C407" s="663"/>
      <c r="D407" s="636"/>
      <c r="E407" s="649"/>
      <c r="F407" s="638"/>
      <c r="G407" s="623"/>
      <c r="H407" s="623"/>
    </row>
    <row r="408" spans="3:8" s="618" customFormat="1" ht="12.75">
      <c r="C408" s="663"/>
      <c r="D408" s="636"/>
      <c r="E408" s="649"/>
      <c r="F408" s="638"/>
      <c r="G408" s="623"/>
      <c r="H408" s="623"/>
    </row>
    <row r="409" spans="3:8" s="618" customFormat="1" ht="12.75">
      <c r="C409" s="663"/>
      <c r="D409" s="636"/>
      <c r="E409" s="649"/>
      <c r="F409" s="638"/>
      <c r="G409" s="623"/>
      <c r="H409" s="623"/>
    </row>
    <row r="410" spans="3:8" s="618" customFormat="1" ht="12.75">
      <c r="C410" s="663"/>
      <c r="D410" s="636"/>
      <c r="E410" s="649"/>
      <c r="F410" s="638"/>
      <c r="G410" s="623"/>
      <c r="H410" s="623"/>
    </row>
    <row r="411" spans="3:8" s="618" customFormat="1" ht="12.75">
      <c r="C411" s="663"/>
      <c r="D411" s="636"/>
      <c r="E411" s="649"/>
      <c r="F411" s="638"/>
      <c r="G411" s="623"/>
      <c r="H411" s="623"/>
    </row>
    <row r="412" spans="3:8" s="618" customFormat="1" ht="12.75">
      <c r="C412" s="663"/>
      <c r="D412" s="636"/>
      <c r="E412" s="667"/>
      <c r="F412" s="638"/>
      <c r="G412" s="623"/>
      <c r="H412" s="623"/>
    </row>
    <row r="413" spans="3:8" s="618" customFormat="1" ht="12.75">
      <c r="C413" s="663"/>
      <c r="D413" s="636"/>
      <c r="E413" s="667"/>
      <c r="F413" s="638"/>
      <c r="G413" s="623"/>
      <c r="H413" s="623"/>
    </row>
    <row r="414" spans="3:8" s="618" customFormat="1" ht="12.75">
      <c r="C414" s="663"/>
      <c r="D414" s="636"/>
      <c r="E414" s="667"/>
      <c r="F414" s="638"/>
      <c r="G414" s="623"/>
      <c r="H414" s="623"/>
    </row>
    <row r="415" spans="3:8" s="618" customFormat="1" ht="12.75">
      <c r="C415" s="663"/>
      <c r="D415" s="636"/>
      <c r="E415" s="667"/>
      <c r="F415" s="638"/>
      <c r="G415" s="623"/>
      <c r="H415" s="623"/>
    </row>
    <row r="416" spans="3:8" s="618" customFormat="1" ht="12.75">
      <c r="C416" s="663"/>
      <c r="D416" s="636"/>
      <c r="E416" s="667"/>
      <c r="F416" s="638"/>
      <c r="G416" s="623"/>
      <c r="H416" s="623"/>
    </row>
    <row r="417" spans="3:8" s="618" customFormat="1" ht="12.75">
      <c r="C417" s="663"/>
      <c r="D417" s="636"/>
      <c r="E417" s="667"/>
      <c r="F417" s="638"/>
      <c r="G417" s="623"/>
      <c r="H417" s="623"/>
    </row>
    <row r="418" spans="3:8" s="618" customFormat="1" ht="12.75">
      <c r="C418" s="663"/>
      <c r="D418" s="636"/>
      <c r="E418" s="667"/>
      <c r="F418" s="638"/>
      <c r="G418" s="623"/>
      <c r="H418" s="623"/>
    </row>
    <row r="419" spans="3:8" s="618" customFormat="1" ht="12.75">
      <c r="C419" s="663"/>
      <c r="D419" s="636"/>
      <c r="E419" s="667"/>
      <c r="F419" s="638"/>
      <c r="G419" s="623"/>
      <c r="H419" s="623"/>
    </row>
    <row r="420" spans="3:8" s="618" customFormat="1" ht="12.75">
      <c r="C420" s="676"/>
      <c r="D420" s="623"/>
      <c r="E420" s="667"/>
      <c r="F420" s="638"/>
      <c r="G420" s="623"/>
      <c r="H420" s="623"/>
    </row>
    <row r="421" spans="3:8" s="618" customFormat="1" ht="12.75">
      <c r="C421" s="663"/>
      <c r="D421" s="636"/>
      <c r="E421" s="667"/>
      <c r="F421" s="638"/>
      <c r="G421" s="623"/>
      <c r="H421" s="623"/>
    </row>
    <row r="422" spans="3:8" s="618" customFormat="1" ht="12.75">
      <c r="C422" s="663"/>
      <c r="D422" s="636"/>
      <c r="E422" s="667"/>
      <c r="F422" s="638"/>
      <c r="G422" s="623"/>
      <c r="H422" s="623"/>
    </row>
    <row r="423" spans="2:8" s="618" customFormat="1" ht="12.75">
      <c r="B423" s="1"/>
      <c r="C423" s="1"/>
      <c r="D423" s="673"/>
      <c r="E423" s="674"/>
      <c r="F423" s="626"/>
      <c r="G423" s="623"/>
      <c r="H423" s="623"/>
    </row>
    <row r="424" spans="2:8" s="618" customFormat="1" ht="12.75">
      <c r="B424" s="630"/>
      <c r="C424" s="630"/>
      <c r="D424" s="648"/>
      <c r="E424" s="649"/>
      <c r="F424" s="650"/>
      <c r="G424" s="623"/>
      <c r="H424" s="623"/>
    </row>
    <row r="425" spans="3:8" s="618" customFormat="1" ht="12.75">
      <c r="C425" s="663"/>
      <c r="D425" s="636"/>
      <c r="E425" s="667"/>
      <c r="F425" s="638"/>
      <c r="G425" s="623"/>
      <c r="H425" s="623"/>
    </row>
    <row r="426" spans="2:8" s="618" customFormat="1" ht="12.75">
      <c r="B426" s="630"/>
      <c r="D426" s="636"/>
      <c r="E426" s="677"/>
      <c r="F426" s="626"/>
      <c r="G426" s="623"/>
      <c r="H426" s="623"/>
    </row>
    <row r="427" spans="3:8" s="618" customFormat="1" ht="12.75">
      <c r="C427" s="630"/>
      <c r="D427" s="636"/>
      <c r="E427" s="623"/>
      <c r="F427" s="638"/>
      <c r="G427" s="623"/>
      <c r="H427" s="623"/>
    </row>
    <row r="428" spans="3:8" s="618" customFormat="1" ht="12.75">
      <c r="C428" s="630"/>
      <c r="D428" s="636"/>
      <c r="E428" s="623"/>
      <c r="F428" s="638"/>
      <c r="G428" s="623"/>
      <c r="H428" s="623"/>
    </row>
    <row r="429" spans="2:8" s="618" customFormat="1" ht="12.75">
      <c r="B429" s="1"/>
      <c r="C429" s="1"/>
      <c r="D429" s="673"/>
      <c r="E429" s="673"/>
      <c r="F429" s="626"/>
      <c r="G429" s="623"/>
      <c r="H429" s="623"/>
    </row>
    <row r="430" spans="4:8" s="618" customFormat="1" ht="12.75">
      <c r="D430" s="636"/>
      <c r="E430" s="623"/>
      <c r="F430" s="638"/>
      <c r="G430" s="623"/>
      <c r="H430" s="623"/>
    </row>
    <row r="431" spans="3:8" s="618" customFormat="1" ht="12.75">
      <c r="C431" s="668"/>
      <c r="D431" s="625"/>
      <c r="E431" s="625"/>
      <c r="F431" s="626"/>
      <c r="G431" s="623"/>
      <c r="H431" s="623"/>
    </row>
    <row r="432" spans="2:8" s="618" customFormat="1" ht="12.75">
      <c r="B432" s="1"/>
      <c r="C432" s="678"/>
      <c r="D432" s="625"/>
      <c r="E432" s="626"/>
      <c r="F432" s="626"/>
      <c r="G432" s="623"/>
      <c r="H432" s="623"/>
    </row>
    <row r="433" spans="2:8" s="618" customFormat="1" ht="12.75">
      <c r="B433" s="1"/>
      <c r="C433" s="678"/>
      <c r="D433" s="625"/>
      <c r="E433" s="679"/>
      <c r="F433" s="626"/>
      <c r="G433" s="623"/>
      <c r="H433" s="623"/>
    </row>
    <row r="434" spans="2:8" s="618" customFormat="1" ht="12.75">
      <c r="B434" s="680"/>
      <c r="C434" s="1"/>
      <c r="D434" s="628"/>
      <c r="E434" s="647"/>
      <c r="F434" s="629"/>
      <c r="G434" s="623"/>
      <c r="H434" s="623"/>
    </row>
    <row r="435" spans="3:8" s="618" customFormat="1" ht="12.75">
      <c r="C435" s="663"/>
      <c r="D435" s="628"/>
      <c r="E435" s="670"/>
      <c r="F435" s="633"/>
      <c r="G435" s="623"/>
      <c r="H435" s="623"/>
    </row>
    <row r="436" spans="3:8" s="618" customFormat="1" ht="12.75">
      <c r="C436" s="663"/>
      <c r="D436" s="628"/>
      <c r="E436" s="670"/>
      <c r="F436" s="633"/>
      <c r="G436" s="623"/>
      <c r="H436" s="623"/>
    </row>
    <row r="437" spans="3:8" s="618" customFormat="1" ht="12.75">
      <c r="C437" s="640"/>
      <c r="D437" s="628"/>
      <c r="E437" s="670"/>
      <c r="F437" s="633"/>
      <c r="G437" s="623"/>
      <c r="H437" s="623"/>
    </row>
    <row r="438" spans="2:8" s="618" customFormat="1" ht="12.75">
      <c r="B438" s="1"/>
      <c r="C438" s="1"/>
      <c r="D438" s="647"/>
      <c r="E438" s="647"/>
      <c r="F438" s="629"/>
      <c r="G438" s="623"/>
      <c r="H438" s="623"/>
    </row>
    <row r="439" spans="2:8" s="618" customFormat="1" ht="12.75">
      <c r="B439" s="630"/>
      <c r="C439" s="662"/>
      <c r="D439" s="667"/>
      <c r="E439" s="636"/>
      <c r="F439" s="638"/>
      <c r="G439" s="623"/>
      <c r="H439" s="623"/>
    </row>
    <row r="440" spans="2:8" s="618" customFormat="1" ht="12.75">
      <c r="B440" s="630"/>
      <c r="C440" s="662"/>
      <c r="D440" s="648"/>
      <c r="E440" s="637"/>
      <c r="F440" s="638"/>
      <c r="G440" s="623"/>
      <c r="H440" s="623"/>
    </row>
    <row r="441" spans="3:8" s="618" customFormat="1" ht="12.75">
      <c r="C441" s="663"/>
      <c r="D441" s="648"/>
      <c r="E441" s="638"/>
      <c r="F441" s="638"/>
      <c r="G441" s="623"/>
      <c r="H441" s="623"/>
    </row>
    <row r="442" spans="3:8" s="618" customFormat="1" ht="12.75">
      <c r="C442" s="663"/>
      <c r="D442" s="648"/>
      <c r="E442" s="637"/>
      <c r="F442" s="638"/>
      <c r="G442" s="623"/>
      <c r="H442" s="623"/>
    </row>
    <row r="443" spans="2:8" s="618" customFormat="1" ht="12.75">
      <c r="B443" s="630"/>
      <c r="C443" s="662"/>
      <c r="D443" s="648"/>
      <c r="E443" s="637"/>
      <c r="F443" s="638"/>
      <c r="G443" s="623"/>
      <c r="H443" s="623"/>
    </row>
    <row r="444" spans="2:8" s="618" customFormat="1" ht="12.75">
      <c r="B444" s="630"/>
      <c r="C444" s="662"/>
      <c r="D444" s="648"/>
      <c r="E444" s="638"/>
      <c r="F444" s="638"/>
      <c r="G444" s="623"/>
      <c r="H444" s="623"/>
    </row>
    <row r="445" spans="2:8" s="618" customFormat="1" ht="12.75">
      <c r="B445" s="630"/>
      <c r="C445" s="662"/>
      <c r="D445" s="648"/>
      <c r="E445" s="681"/>
      <c r="F445" s="638"/>
      <c r="G445" s="623"/>
      <c r="H445" s="623"/>
    </row>
    <row r="446" spans="2:8" s="618" customFormat="1" ht="12.75">
      <c r="B446" s="630"/>
      <c r="C446" s="662"/>
      <c r="D446" s="636"/>
      <c r="E446" s="637"/>
      <c r="F446" s="638"/>
      <c r="G446" s="623"/>
      <c r="H446" s="623"/>
    </row>
    <row r="447" spans="2:8" s="618" customFormat="1" ht="12.75">
      <c r="B447" s="630"/>
      <c r="C447" s="662"/>
      <c r="D447" s="667"/>
      <c r="E447" s="667"/>
      <c r="F447" s="638"/>
      <c r="G447" s="623"/>
      <c r="H447" s="623"/>
    </row>
    <row r="448" spans="3:8" s="618" customFormat="1" ht="12.75">
      <c r="C448" s="663"/>
      <c r="D448" s="667"/>
      <c r="E448" s="636"/>
      <c r="F448" s="638"/>
      <c r="G448" s="623"/>
      <c r="H448" s="623"/>
    </row>
    <row r="449" spans="3:8" s="618" customFormat="1" ht="12.75">
      <c r="C449" s="663"/>
      <c r="D449" s="667"/>
      <c r="E449" s="636"/>
      <c r="F449" s="638"/>
      <c r="G449" s="623"/>
      <c r="H449" s="623"/>
    </row>
    <row r="450" spans="3:8" s="618" customFormat="1" ht="12.75">
      <c r="C450" s="663"/>
      <c r="D450" s="667"/>
      <c r="E450" s="636"/>
      <c r="F450" s="638"/>
      <c r="G450" s="623"/>
      <c r="H450" s="623"/>
    </row>
    <row r="451" spans="2:8" s="618" customFormat="1" ht="12.75">
      <c r="B451" s="630"/>
      <c r="C451" s="661"/>
      <c r="D451" s="667"/>
      <c r="E451" s="667"/>
      <c r="F451" s="638"/>
      <c r="G451" s="623"/>
      <c r="H451" s="623"/>
    </row>
    <row r="452" spans="3:8" s="618" customFormat="1" ht="12.75">
      <c r="C452" s="640"/>
      <c r="D452" s="667"/>
      <c r="E452" s="636"/>
      <c r="F452" s="638"/>
      <c r="G452" s="623"/>
      <c r="H452" s="623"/>
    </row>
    <row r="453" spans="3:8" s="618" customFormat="1" ht="12.75">
      <c r="C453" s="640"/>
      <c r="D453" s="667"/>
      <c r="E453" s="667"/>
      <c r="F453" s="638"/>
      <c r="G453" s="623"/>
      <c r="H453" s="623"/>
    </row>
    <row r="454" spans="2:8" s="618" customFormat="1" ht="12.75">
      <c r="B454" s="630"/>
      <c r="C454" s="662"/>
      <c r="D454" s="636"/>
      <c r="E454" s="637"/>
      <c r="F454" s="638"/>
      <c r="G454" s="623"/>
      <c r="H454" s="623"/>
    </row>
    <row r="455" spans="2:8" s="618" customFormat="1" ht="12.75">
      <c r="B455" s="1"/>
      <c r="C455" s="664"/>
      <c r="D455" s="674"/>
      <c r="E455" s="673"/>
      <c r="F455" s="626"/>
      <c r="G455" s="623"/>
      <c r="H455" s="623"/>
    </row>
    <row r="456" spans="2:8" s="618" customFormat="1" ht="12.75">
      <c r="B456" s="630"/>
      <c r="C456" s="662"/>
      <c r="D456" s="674"/>
      <c r="E456" s="674"/>
      <c r="F456" s="626"/>
      <c r="G456" s="623"/>
      <c r="H456" s="623"/>
    </row>
    <row r="457" spans="3:8" s="618" customFormat="1" ht="12.75">
      <c r="C457" s="663"/>
      <c r="D457" s="674"/>
      <c r="E457" s="674"/>
      <c r="F457" s="626"/>
      <c r="G457" s="623"/>
      <c r="H457" s="623"/>
    </row>
    <row r="458" spans="3:8" s="618" customFormat="1" ht="12.75">
      <c r="C458" s="663"/>
      <c r="D458" s="636"/>
      <c r="E458" s="636"/>
      <c r="F458" s="638"/>
      <c r="G458" s="623"/>
      <c r="H458" s="623"/>
    </row>
    <row r="459" spans="3:8" s="618" customFormat="1" ht="12.75">
      <c r="C459" s="663"/>
      <c r="D459" s="636"/>
      <c r="E459" s="636"/>
      <c r="F459" s="638"/>
      <c r="G459" s="623"/>
      <c r="H459" s="623"/>
    </row>
    <row r="460" spans="3:8" s="618" customFormat="1" ht="12.75">
      <c r="C460" s="663"/>
      <c r="D460" s="636"/>
      <c r="E460" s="636"/>
      <c r="F460" s="638"/>
      <c r="G460" s="623"/>
      <c r="H460" s="623"/>
    </row>
    <row r="461" spans="3:8" s="618" customFormat="1" ht="12.75">
      <c r="C461" s="660"/>
      <c r="D461" s="636"/>
      <c r="E461" s="636"/>
      <c r="F461" s="638"/>
      <c r="G461" s="623"/>
      <c r="H461" s="623"/>
    </row>
    <row r="462" spans="3:8" s="618" customFormat="1" ht="12.75">
      <c r="C462" s="663"/>
      <c r="D462" s="667"/>
      <c r="E462" s="636"/>
      <c r="F462" s="638"/>
      <c r="G462" s="623"/>
      <c r="H462" s="623"/>
    </row>
    <row r="463" spans="4:8" s="618" customFormat="1" ht="12.75">
      <c r="D463" s="636"/>
      <c r="E463" s="636"/>
      <c r="F463" s="638"/>
      <c r="G463" s="623"/>
      <c r="H463" s="623"/>
    </row>
    <row r="464" spans="3:8" s="618" customFormat="1" ht="12.75">
      <c r="C464" s="663"/>
      <c r="D464" s="636"/>
      <c r="E464" s="636"/>
      <c r="F464" s="638"/>
      <c r="G464" s="623"/>
      <c r="H464" s="623"/>
    </row>
    <row r="465" spans="3:8" s="618" customFormat="1" ht="12.75">
      <c r="C465" s="663"/>
      <c r="D465" s="636"/>
      <c r="E465" s="636"/>
      <c r="F465" s="638"/>
      <c r="G465" s="623"/>
      <c r="H465" s="623"/>
    </row>
    <row r="466" spans="3:8" s="618" customFormat="1" ht="12.75">
      <c r="C466" s="663"/>
      <c r="D466" s="636"/>
      <c r="E466" s="636"/>
      <c r="F466" s="638"/>
      <c r="G466" s="623"/>
      <c r="H466" s="623"/>
    </row>
    <row r="467" spans="4:8" s="618" customFormat="1" ht="12.75">
      <c r="D467" s="636"/>
      <c r="E467" s="636"/>
      <c r="F467" s="638"/>
      <c r="G467" s="623"/>
      <c r="H467" s="623"/>
    </row>
    <row r="468" spans="3:8" s="618" customFormat="1" ht="12.75">
      <c r="C468" s="660"/>
      <c r="D468" s="636"/>
      <c r="E468" s="636"/>
      <c r="F468" s="638"/>
      <c r="G468" s="623"/>
      <c r="H468" s="623"/>
    </row>
    <row r="469" spans="3:8" s="618" customFormat="1" ht="12.75">
      <c r="C469" s="663"/>
      <c r="D469" s="636"/>
      <c r="E469" s="636"/>
      <c r="F469" s="638"/>
      <c r="G469" s="623"/>
      <c r="H469" s="623"/>
    </row>
    <row r="470" spans="3:8" s="618" customFormat="1" ht="12.75">
      <c r="C470" s="663"/>
      <c r="D470" s="636"/>
      <c r="E470" s="636"/>
      <c r="F470" s="638"/>
      <c r="G470" s="623"/>
      <c r="H470" s="623"/>
    </row>
    <row r="471" spans="3:8" s="618" customFormat="1" ht="12.75">
      <c r="C471" s="663"/>
      <c r="D471" s="636"/>
      <c r="E471" s="636"/>
      <c r="F471" s="638"/>
      <c r="G471" s="623"/>
      <c r="H471" s="623"/>
    </row>
    <row r="472" spans="3:8" s="618" customFormat="1" ht="12.75">
      <c r="C472" s="663"/>
      <c r="D472" s="636"/>
      <c r="E472" s="636"/>
      <c r="F472" s="638"/>
      <c r="G472" s="623"/>
      <c r="H472" s="623"/>
    </row>
    <row r="473" spans="2:8" s="618" customFormat="1" ht="12.75">
      <c r="B473" s="630"/>
      <c r="C473" s="682"/>
      <c r="D473" s="648"/>
      <c r="E473" s="648"/>
      <c r="F473" s="650"/>
      <c r="G473" s="623"/>
      <c r="H473" s="623"/>
    </row>
    <row r="474" spans="2:8" s="618" customFormat="1" ht="12.75">
      <c r="B474" s="630"/>
      <c r="C474" s="662"/>
      <c r="D474" s="649"/>
      <c r="E474" s="648"/>
      <c r="F474" s="650"/>
      <c r="G474" s="623"/>
      <c r="H474" s="623"/>
    </row>
    <row r="475" spans="3:8" s="618" customFormat="1" ht="12.75">
      <c r="C475" s="663"/>
      <c r="D475" s="649"/>
      <c r="E475" s="648"/>
      <c r="F475" s="650"/>
      <c r="G475" s="623"/>
      <c r="H475" s="623"/>
    </row>
    <row r="476" spans="3:8" s="618" customFormat="1" ht="12.75">
      <c r="C476" s="663"/>
      <c r="D476" s="649"/>
      <c r="E476" s="648"/>
      <c r="F476" s="650"/>
      <c r="G476" s="623"/>
      <c r="H476" s="623"/>
    </row>
    <row r="477" spans="3:8" s="618" customFormat="1" ht="12.75">
      <c r="C477" s="663"/>
      <c r="D477" s="648"/>
      <c r="E477" s="648"/>
      <c r="F477" s="650"/>
      <c r="G477" s="623"/>
      <c r="H477" s="623"/>
    </row>
    <row r="478" spans="2:8" s="618" customFormat="1" ht="12.75">
      <c r="B478" s="630"/>
      <c r="C478" s="662"/>
      <c r="D478" s="648"/>
      <c r="E478" s="648"/>
      <c r="F478" s="650"/>
      <c r="G478" s="623"/>
      <c r="H478" s="623"/>
    </row>
    <row r="479" spans="2:8" s="618" customFormat="1" ht="12.75">
      <c r="B479" s="630"/>
      <c r="C479" s="662"/>
      <c r="D479" s="648"/>
      <c r="E479" s="648"/>
      <c r="F479" s="650"/>
      <c r="G479" s="623"/>
      <c r="H479" s="623"/>
    </row>
    <row r="480" spans="3:8" s="618" customFormat="1" ht="12.75">
      <c r="C480" s="663"/>
      <c r="D480" s="648"/>
      <c r="E480" s="648"/>
      <c r="F480" s="650"/>
      <c r="G480" s="623"/>
      <c r="H480" s="623"/>
    </row>
    <row r="481" spans="2:8" s="618" customFormat="1" ht="12.75">
      <c r="B481" s="630"/>
      <c r="C481" s="662"/>
      <c r="D481" s="648"/>
      <c r="E481" s="648"/>
      <c r="F481" s="650"/>
      <c r="G481" s="623"/>
      <c r="H481" s="623"/>
    </row>
    <row r="482" spans="2:8" s="618" customFormat="1" ht="12.75">
      <c r="B482" s="630"/>
      <c r="C482" s="662"/>
      <c r="D482" s="648"/>
      <c r="E482" s="648"/>
      <c r="F482" s="650"/>
      <c r="G482" s="623"/>
      <c r="H482" s="623"/>
    </row>
    <row r="483" spans="2:8" s="618" customFormat="1" ht="12.75">
      <c r="B483" s="1"/>
      <c r="C483" s="664"/>
      <c r="D483" s="647"/>
      <c r="E483" s="647"/>
      <c r="F483" s="629"/>
      <c r="G483" s="623"/>
      <c r="H483" s="623"/>
    </row>
    <row r="484" spans="3:8" s="618" customFormat="1" ht="12.75">
      <c r="C484" s="683"/>
      <c r="D484" s="667"/>
      <c r="E484" s="638"/>
      <c r="F484" s="638"/>
      <c r="G484" s="623"/>
      <c r="H484" s="623"/>
    </row>
    <row r="485" spans="2:8" s="618" customFormat="1" ht="12.75">
      <c r="B485" s="1"/>
      <c r="C485" s="664"/>
      <c r="D485" s="674"/>
      <c r="E485" s="674"/>
      <c r="F485" s="626"/>
      <c r="G485" s="623"/>
      <c r="H485" s="623"/>
    </row>
    <row r="486" spans="2:8" s="618" customFormat="1" ht="12.75">
      <c r="B486" s="684"/>
      <c r="C486" s="640"/>
      <c r="D486" s="667"/>
      <c r="E486" s="673"/>
      <c r="F486" s="638"/>
      <c r="G486" s="623"/>
      <c r="H486" s="623"/>
    </row>
    <row r="487" spans="2:8" s="618" customFormat="1" ht="12.75">
      <c r="B487" s="684"/>
      <c r="C487" s="640"/>
      <c r="D487" s="667"/>
      <c r="E487" s="667"/>
      <c r="F487" s="638"/>
      <c r="G487" s="623"/>
      <c r="H487" s="623"/>
    </row>
    <row r="488" spans="2:8" s="618" customFormat="1" ht="12.75">
      <c r="B488" s="630"/>
      <c r="C488" s="662"/>
      <c r="D488" s="648"/>
      <c r="E488" s="685"/>
      <c r="F488" s="650"/>
      <c r="G488" s="623"/>
      <c r="H488" s="623"/>
    </row>
    <row r="489" spans="3:8" s="618" customFormat="1" ht="12.75">
      <c r="C489" s="663"/>
      <c r="D489" s="636"/>
      <c r="E489" s="686"/>
      <c r="F489" s="638"/>
      <c r="G489" s="623"/>
      <c r="H489" s="623"/>
    </row>
    <row r="490" spans="3:8" s="618" customFormat="1" ht="12.75">
      <c r="C490" s="663"/>
      <c r="D490" s="636"/>
      <c r="E490" s="686"/>
      <c r="F490" s="638"/>
      <c r="G490" s="623"/>
      <c r="H490" s="623"/>
    </row>
    <row r="491" spans="3:8" s="618" customFormat="1" ht="12.75">
      <c r="C491" s="663"/>
      <c r="D491" s="636"/>
      <c r="E491" s="636"/>
      <c r="F491" s="638"/>
      <c r="G491" s="623"/>
      <c r="H491" s="623"/>
    </row>
    <row r="492" spans="3:8" s="618" customFormat="1" ht="12.75">
      <c r="C492" s="660"/>
      <c r="D492" s="636"/>
      <c r="E492" s="638"/>
      <c r="F492" s="638"/>
      <c r="G492" s="623"/>
      <c r="H492" s="623"/>
    </row>
    <row r="493" spans="3:8" s="618" customFormat="1" ht="12.75">
      <c r="C493" s="660"/>
      <c r="D493" s="636"/>
      <c r="E493" s="637"/>
      <c r="F493" s="638"/>
      <c r="G493" s="623"/>
      <c r="H493" s="623"/>
    </row>
    <row r="494" spans="3:8" s="618" customFormat="1" ht="12.75">
      <c r="C494" s="660"/>
      <c r="D494" s="636"/>
      <c r="E494" s="637"/>
      <c r="F494" s="638"/>
      <c r="G494" s="623"/>
      <c r="H494" s="623"/>
    </row>
    <row r="495" spans="3:8" s="618" customFormat="1" ht="12.75">
      <c r="C495" s="660"/>
      <c r="D495" s="636"/>
      <c r="E495" s="637"/>
      <c r="F495" s="638"/>
      <c r="G495" s="623"/>
      <c r="H495" s="623"/>
    </row>
    <row r="496" spans="3:8" s="618" customFormat="1" ht="12.75">
      <c r="C496" s="660"/>
      <c r="D496" s="636"/>
      <c r="E496" s="637"/>
      <c r="F496" s="638"/>
      <c r="G496" s="623"/>
      <c r="H496" s="623"/>
    </row>
    <row r="497" spans="3:8" s="618" customFormat="1" ht="12.75">
      <c r="C497" s="660"/>
      <c r="D497" s="636"/>
      <c r="E497" s="686"/>
      <c r="F497" s="638"/>
      <c r="G497" s="623"/>
      <c r="H497" s="623"/>
    </row>
    <row r="498" spans="3:8" s="618" customFormat="1" ht="12.75">
      <c r="C498" s="660"/>
      <c r="D498" s="636"/>
      <c r="E498" s="637"/>
      <c r="F498" s="638"/>
      <c r="G498" s="623"/>
      <c r="H498" s="623"/>
    </row>
    <row r="499" spans="3:8" s="618" customFormat="1" ht="12.75">
      <c r="C499" s="660"/>
      <c r="D499" s="636"/>
      <c r="E499" s="638"/>
      <c r="F499" s="638"/>
      <c r="G499" s="623"/>
      <c r="H499" s="623"/>
    </row>
    <row r="500" spans="3:8" s="618" customFormat="1" ht="12.75">
      <c r="C500" s="660"/>
      <c r="D500" s="636"/>
      <c r="E500" s="637"/>
      <c r="F500" s="638"/>
      <c r="G500" s="623"/>
      <c r="H500" s="623"/>
    </row>
    <row r="501" spans="3:8" s="618" customFormat="1" ht="12.75">
      <c r="C501" s="660"/>
      <c r="D501" s="636"/>
      <c r="E501" s="637"/>
      <c r="F501" s="638"/>
      <c r="G501" s="623"/>
      <c r="H501" s="623"/>
    </row>
    <row r="502" spans="3:8" s="618" customFormat="1" ht="12.75">
      <c r="C502" s="660"/>
      <c r="D502" s="636"/>
      <c r="E502" s="637"/>
      <c r="F502" s="638"/>
      <c r="G502" s="623"/>
      <c r="H502" s="623"/>
    </row>
    <row r="503" spans="3:8" s="618" customFormat="1" ht="12.75">
      <c r="C503" s="663"/>
      <c r="D503" s="636"/>
      <c r="E503" s="636"/>
      <c r="F503" s="638"/>
      <c r="G503" s="623"/>
      <c r="H503" s="623"/>
    </row>
    <row r="504" spans="3:8" s="618" customFormat="1" ht="12.75">
      <c r="C504" s="660"/>
      <c r="D504" s="636"/>
      <c r="E504" s="637"/>
      <c r="F504" s="638"/>
      <c r="G504" s="623"/>
      <c r="H504" s="623"/>
    </row>
    <row r="505" spans="3:8" s="618" customFormat="1" ht="12.75">
      <c r="C505" s="660"/>
      <c r="D505" s="636"/>
      <c r="E505" s="637"/>
      <c r="F505" s="638"/>
      <c r="G505" s="623"/>
      <c r="H505" s="623"/>
    </row>
    <row r="506" spans="3:8" s="618" customFormat="1" ht="12.75">
      <c r="C506" s="660"/>
      <c r="D506" s="636"/>
      <c r="E506" s="637"/>
      <c r="F506" s="638"/>
      <c r="G506" s="623"/>
      <c r="H506" s="623"/>
    </row>
    <row r="507" spans="3:8" s="618" customFormat="1" ht="12.75">
      <c r="C507" s="660"/>
      <c r="D507" s="636"/>
      <c r="E507" s="637"/>
      <c r="F507" s="638"/>
      <c r="G507" s="623"/>
      <c r="H507" s="623"/>
    </row>
    <row r="508" spans="3:8" s="618" customFormat="1" ht="12.75">
      <c r="C508" s="663"/>
      <c r="D508" s="667"/>
      <c r="E508" s="637"/>
      <c r="F508" s="638"/>
      <c r="G508" s="623"/>
      <c r="H508" s="623"/>
    </row>
    <row r="509" spans="3:8" s="618" customFormat="1" ht="12.75">
      <c r="C509" s="663"/>
      <c r="D509" s="667"/>
      <c r="E509" s="637"/>
      <c r="F509" s="638"/>
      <c r="G509" s="623"/>
      <c r="H509" s="623"/>
    </row>
    <row r="510" spans="3:8" s="618" customFormat="1" ht="12.75">
      <c r="C510" s="663"/>
      <c r="D510" s="667"/>
      <c r="E510" s="667"/>
      <c r="F510" s="638"/>
      <c r="G510" s="623"/>
      <c r="H510" s="623"/>
    </row>
    <row r="511" spans="3:8" s="618" customFormat="1" ht="12.75">
      <c r="C511" s="663"/>
      <c r="D511" s="667"/>
      <c r="E511" s="637"/>
      <c r="F511" s="638"/>
      <c r="G511" s="623"/>
      <c r="H511" s="623"/>
    </row>
    <row r="512" spans="3:8" s="618" customFormat="1" ht="12.75">
      <c r="C512" s="663"/>
      <c r="D512" s="667"/>
      <c r="E512" s="637"/>
      <c r="F512" s="638"/>
      <c r="G512" s="623"/>
      <c r="H512" s="623"/>
    </row>
    <row r="513" spans="3:8" s="618" customFormat="1" ht="12.75">
      <c r="C513" s="663"/>
      <c r="D513" s="667"/>
      <c r="E513" s="637"/>
      <c r="F513" s="638"/>
      <c r="G513" s="623"/>
      <c r="H513" s="623"/>
    </row>
    <row r="514" spans="3:8" s="618" customFormat="1" ht="12.75">
      <c r="C514" s="663"/>
      <c r="D514" s="667"/>
      <c r="E514" s="637"/>
      <c r="F514" s="638"/>
      <c r="G514" s="623"/>
      <c r="H514" s="623"/>
    </row>
    <row r="515" spans="2:8" s="618" customFormat="1" ht="12.75">
      <c r="B515" s="1"/>
      <c r="C515" s="664"/>
      <c r="D515" s="673"/>
      <c r="E515" s="673"/>
      <c r="F515" s="633"/>
      <c r="G515" s="623"/>
      <c r="H515" s="623"/>
    </row>
    <row r="516" spans="3:8" s="618" customFormat="1" ht="12.75">
      <c r="C516" s="663"/>
      <c r="D516" s="636"/>
      <c r="E516" s="637"/>
      <c r="F516" s="638"/>
      <c r="G516" s="623"/>
      <c r="H516" s="623"/>
    </row>
    <row r="517" spans="3:8" s="618" customFormat="1" ht="12.75">
      <c r="C517" s="668"/>
      <c r="D517" s="626"/>
      <c r="E517" s="626"/>
      <c r="F517" s="626"/>
      <c r="G517" s="623"/>
      <c r="H517" s="623"/>
    </row>
    <row r="518" spans="3:8" s="618" customFormat="1" ht="12.75">
      <c r="C518" s="668"/>
      <c r="D518" s="625"/>
      <c r="E518" s="625"/>
      <c r="F518" s="626"/>
      <c r="G518" s="623"/>
      <c r="H518" s="623"/>
    </row>
    <row r="519" spans="2:8" s="618" customFormat="1" ht="12.75">
      <c r="B519" s="1"/>
      <c r="C519" s="664"/>
      <c r="D519" s="637"/>
      <c r="E519" s="638"/>
      <c r="F519" s="638"/>
      <c r="G519" s="623"/>
      <c r="H519" s="623"/>
    </row>
    <row r="520" spans="3:8" s="618" customFormat="1" ht="12.75">
      <c r="C520" s="663"/>
      <c r="D520" s="636"/>
      <c r="E520" s="667"/>
      <c r="F520" s="638"/>
      <c r="G520" s="623"/>
      <c r="H520" s="623"/>
    </row>
    <row r="521" spans="3:8" s="618" customFormat="1" ht="12.75">
      <c r="C521" s="663"/>
      <c r="D521" s="636"/>
      <c r="E521" s="667"/>
      <c r="F521" s="638"/>
      <c r="G521" s="623"/>
      <c r="H521" s="623"/>
    </row>
    <row r="522" spans="3:8" s="618" customFormat="1" ht="12.75">
      <c r="C522" s="663"/>
      <c r="D522" s="636"/>
      <c r="E522" s="638"/>
      <c r="F522" s="638"/>
      <c r="G522" s="623"/>
      <c r="H522" s="623"/>
    </row>
    <row r="523" spans="3:8" s="618" customFormat="1" ht="12.75">
      <c r="C523" s="663"/>
      <c r="D523" s="636"/>
      <c r="E523" s="638"/>
      <c r="F523" s="638"/>
      <c r="G523" s="623"/>
      <c r="H523" s="623"/>
    </row>
    <row r="524" spans="3:8" s="618" customFormat="1" ht="12.75">
      <c r="C524" s="663"/>
      <c r="D524" s="636"/>
      <c r="E524" s="681"/>
      <c r="F524" s="638"/>
      <c r="G524" s="623"/>
      <c r="H524" s="623"/>
    </row>
    <row r="525" spans="3:8" s="618" customFormat="1" ht="12.75">
      <c r="C525" s="663"/>
      <c r="D525" s="636"/>
      <c r="E525" s="637"/>
      <c r="F525" s="638"/>
      <c r="G525" s="623"/>
      <c r="H525" s="623"/>
    </row>
    <row r="526" spans="3:8" s="618" customFormat="1" ht="12.75">
      <c r="C526" s="668"/>
      <c r="D526" s="626"/>
      <c r="E526" s="626"/>
      <c r="F526" s="626"/>
      <c r="G526" s="623"/>
      <c r="H526" s="623"/>
    </row>
    <row r="527" spans="3:8" s="618" customFormat="1" ht="12.75">
      <c r="C527" s="687"/>
      <c r="D527" s="625"/>
      <c r="E527" s="626"/>
      <c r="F527" s="626"/>
      <c r="G527" s="623"/>
      <c r="H527" s="623"/>
    </row>
    <row r="535" ht="12.75">
      <c r="D535" s="688" t="s">
        <v>166</v>
      </c>
    </row>
  </sheetData>
  <sheetProtection/>
  <mergeCells count="8">
    <mergeCell ref="F7:F9"/>
    <mergeCell ref="E295:F295"/>
    <mergeCell ref="G7:H7"/>
    <mergeCell ref="B2:H2"/>
    <mergeCell ref="B3:H3"/>
    <mergeCell ref="B4:H4"/>
    <mergeCell ref="B5:H5"/>
    <mergeCell ref="B6:H6"/>
  </mergeCells>
  <printOptions/>
  <pageMargins left="0.3937007874015748" right="0.3937007874015748" top="0.1968503937007874" bottom="0.26" header="0" footer="0"/>
  <pageSetup fitToHeight="4" fitToWidth="1"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oleg</cp:lastModifiedBy>
  <cp:lastPrinted>2010-07-15T03:40:39Z</cp:lastPrinted>
  <dcterms:created xsi:type="dcterms:W3CDTF">2005-02-14T04:01:58Z</dcterms:created>
  <dcterms:modified xsi:type="dcterms:W3CDTF">2010-10-20T05:07:51Z</dcterms:modified>
  <cp:category/>
  <cp:version/>
  <cp:contentType/>
  <cp:contentStatus/>
</cp:coreProperties>
</file>